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1530" windowWidth="9420" windowHeight="4500" activeTab="0"/>
  </bookViews>
  <sheets>
    <sheet name="korelačný koeficient" sheetId="1" r:id="rId1"/>
    <sheet name="interval spoľahlivosti" sheetId="2" r:id="rId2"/>
    <sheet name="regresné priamky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<sst xmlns="http://schemas.openxmlformats.org/spreadsheetml/2006/main" count="23" uniqueCount="19">
  <si>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korelačný koeficient:</t>
  </si>
  <si>
    <t>hodnota korelačného koeficientu:</t>
  </si>
  <si>
    <t>veľkosť vzorky:</t>
  </si>
  <si>
    <r>
      <t xml:space="preserve">pravdepodobnosť omylu </t>
    </r>
    <r>
      <rPr>
        <sz val="10"/>
        <rFont val="Symbol"/>
        <family val="1"/>
      </rPr>
      <t xml:space="preserve">a </t>
    </r>
    <r>
      <rPr>
        <sz val="10"/>
        <rFont val="Times New Roman CE"/>
        <family val="1"/>
      </rPr>
      <t>:</t>
    </r>
  </si>
  <si>
    <t>z</t>
  </si>
  <si>
    <t>s</t>
  </si>
  <si>
    <t>k</t>
  </si>
  <si>
    <r>
      <t xml:space="preserve">interval spoľahlivosti pre </t>
    </r>
    <r>
      <rPr>
        <i/>
        <sz val="10"/>
        <rFont val="Times New Roman CE"/>
        <family val="1"/>
      </rPr>
      <t>z</t>
    </r>
    <r>
      <rPr>
        <sz val="10"/>
        <rFont val="Times New Roman CE"/>
        <family val="1"/>
      </rPr>
      <t>:</t>
    </r>
  </si>
  <si>
    <r>
      <t xml:space="preserve">interval spoľahlivosti pre </t>
    </r>
    <r>
      <rPr>
        <sz val="10"/>
        <rFont val="Symbol"/>
        <family val="1"/>
      </rPr>
      <t xml:space="preserve">r </t>
    </r>
    <r>
      <rPr>
        <sz val="10"/>
        <rFont val="Times New Roman CE"/>
        <family val="1"/>
      </rPr>
      <t>:</t>
    </r>
  </si>
  <si>
    <t>Číslo</t>
  </si>
  <si>
    <t>hodnota X</t>
  </si>
  <si>
    <t>hodnota Y</t>
  </si>
  <si>
    <t>Pri skúmaní závislosti schopnosti učiť sa cudzie slová a schopnosti navliekať korálky u 
6-ročných detí sme urobili experiment so 60 deťmi, v rámci ktorého sme zisťovali, koľko korálok navlečú za 5 minút a koľko cudzích slov sa naučia za 10 minút. Výsledky sú uvedené v tabuľke.
Vypočítajte hodnotu korelačného koeficientu a vypočítajte interval spoľahlivosti pre korelačný koeficient.“
Výsledky zobrazte graficky s vyznačením regresných priamok.</t>
  </si>
  <si>
    <t>hodnoty pre regresnú priamku</t>
  </si>
  <si>
    <t>koeficienty regresných priamok</t>
  </si>
  <si>
    <r>
      <t>a</t>
    </r>
    <r>
      <rPr>
        <vertAlign val="subscript"/>
        <sz val="10"/>
        <rFont val="Arial CE"/>
        <family val="2"/>
      </rPr>
      <t>1</t>
    </r>
  </si>
  <si>
    <r>
      <t>b</t>
    </r>
    <r>
      <rPr>
        <vertAlign val="subscript"/>
        <sz val="10"/>
        <rFont val="Arial CE"/>
        <family val="2"/>
      </rPr>
      <t>1</t>
    </r>
  </si>
  <si>
    <r>
      <t>a</t>
    </r>
    <r>
      <rPr>
        <vertAlign val="subscript"/>
        <sz val="10"/>
        <rFont val="Arial CE"/>
        <family val="2"/>
      </rPr>
      <t>2</t>
    </r>
  </si>
  <si>
    <r>
      <t>b</t>
    </r>
    <r>
      <rPr>
        <vertAlign val="subscript"/>
        <sz val="10"/>
        <rFont val="Arial CE"/>
        <family val="2"/>
      </rPr>
      <t>2</t>
    </r>
  </si>
</sst>
</file>

<file path=xl/styles.xml><?xml version="1.0" encoding="utf-8"?>
<styleSheet xmlns="http://schemas.openxmlformats.org/spreadsheetml/2006/main">
  <numFmts count="2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0"/>
    <numFmt numFmtId="173" formatCode="0.0000"/>
    <numFmt numFmtId="174" formatCode="0.000"/>
    <numFmt numFmtId="175" formatCode="0.0000000000"/>
    <numFmt numFmtId="176" formatCode="0.000000000"/>
    <numFmt numFmtId="177" formatCode="0.00000000"/>
    <numFmt numFmtId="178" formatCode="0.0000000"/>
    <numFmt numFmtId="179" formatCode="0.000000"/>
  </numFmts>
  <fonts count="10">
    <font>
      <sz val="10"/>
      <name val="Arial CE"/>
      <family val="0"/>
    </font>
    <font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Symbol"/>
      <family val="1"/>
    </font>
    <font>
      <i/>
      <sz val="10"/>
      <name val="Times New Roman CE"/>
      <family val="1"/>
    </font>
    <font>
      <vertAlign val="subscript"/>
      <sz val="10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5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  <xf numFmtId="174" fontId="1" fillId="3" borderId="1" xfId="0" applyNumberFormat="1" applyFont="1" applyFill="1" applyBorder="1" applyAlignment="1">
      <alignment horizontal="center" wrapText="1"/>
    </xf>
    <xf numFmtId="9" fontId="1" fillId="2" borderId="1" xfId="2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74" fontId="1" fillId="0" borderId="1" xfId="0" applyNumberFormat="1" applyFont="1" applyBorder="1" applyAlignment="1">
      <alignment horizontal="center"/>
    </xf>
    <xf numFmtId="174" fontId="1" fillId="3" borderId="1" xfId="0" applyNumberFormat="1" applyFont="1" applyFill="1" applyBorder="1" applyAlignment="1">
      <alignment horizontal="center"/>
    </xf>
    <xf numFmtId="174" fontId="1" fillId="0" borderId="0" xfId="0" applyNumberFormat="1" applyFont="1" applyAlignment="1">
      <alignment horizontal="center"/>
    </xf>
    <xf numFmtId="17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Vzájomná závislosť x a 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'regresné priamky'!$B$2:$B$61</c:f>
              <c:numCache/>
            </c:numRef>
          </c:xVal>
          <c:yVal>
            <c:numRef>
              <c:f>'regresné priamky'!$C$2:$C$61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'regresné priamky'!$B$2:$B$61</c:f>
              <c:numCache/>
            </c:numRef>
          </c:xVal>
          <c:yVal>
            <c:numRef>
              <c:f>'regresné priamky'!$D$2:$D$61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'regresné priamky'!$B$2:$B$61</c:f>
              <c:numCache/>
            </c:numRef>
          </c:xVal>
          <c:yVal>
            <c:numRef>
              <c:f>'regresné priamky'!$E$2:$E$61</c:f>
              <c:numCache/>
            </c:numRef>
          </c:yVal>
          <c:smooth val="0"/>
        </c:ser>
        <c:axId val="36715989"/>
        <c:axId val="62008446"/>
      </c:scatterChart>
      <c:valAx>
        <c:axId val="367159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008446"/>
        <c:crosses val="autoZero"/>
        <c:crossBetween val="midCat"/>
        <c:dispUnits/>
      </c:valAx>
      <c:valAx>
        <c:axId val="6200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 CE"/>
                    <a:ea typeface="Arial CE"/>
                    <a:cs typeface="Arial CE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367159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5</xdr:row>
      <xdr:rowOff>142875</xdr:rowOff>
    </xdr:from>
    <xdr:to>
      <xdr:col>17</xdr:col>
      <xdr:colOff>323850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4171950" y="1590675"/>
        <a:ext cx="79724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workbookViewId="0" topLeftCell="A1">
      <selection activeCell="B4" sqref="B4"/>
    </sheetView>
  </sheetViews>
  <sheetFormatPr defaultColWidth="9.00390625" defaultRowHeight="12.75"/>
  <cols>
    <col min="1" max="4" width="8.125" style="2" customWidth="1"/>
    <col min="5" max="5" width="10.25390625" style="2" customWidth="1"/>
    <col min="6" max="16384" width="8.125" style="2" customWidth="1"/>
  </cols>
  <sheetData>
    <row r="1" spans="1:6" ht="105.75" customHeight="1">
      <c r="A1" s="18" t="s">
        <v>12</v>
      </c>
      <c r="B1" s="19"/>
      <c r="C1" s="19"/>
      <c r="D1" s="19"/>
      <c r="E1" s="19"/>
      <c r="F1" s="19"/>
    </row>
    <row r="3" spans="1:6" s="1" customFormat="1" ht="31.5" customHeight="1">
      <c r="A3" s="3" t="s">
        <v>9</v>
      </c>
      <c r="B3" s="3" t="s">
        <v>10</v>
      </c>
      <c r="C3" s="3" t="s">
        <v>11</v>
      </c>
      <c r="E3" s="6" t="s">
        <v>0</v>
      </c>
      <c r="F3" s="7">
        <f>CORREL(B4:B63,C4:C63)</f>
        <v>-0.08535187375959553</v>
      </c>
    </row>
    <row r="4" spans="1:3" ht="12.75">
      <c r="A4" s="4">
        <f>ROW(A4)-3</f>
        <v>1</v>
      </c>
      <c r="B4" s="5">
        <v>12</v>
      </c>
      <c r="C4" s="5">
        <v>5</v>
      </c>
    </row>
    <row r="5" spans="1:3" ht="12.75">
      <c r="A5" s="4">
        <f aca="true" t="shared" si="0" ref="A5:A63">ROW(A5)-3</f>
        <v>2</v>
      </c>
      <c r="B5" s="5">
        <v>15</v>
      </c>
      <c r="C5" s="5">
        <v>7</v>
      </c>
    </row>
    <row r="6" spans="1:3" ht="12.75">
      <c r="A6" s="4">
        <f t="shared" si="0"/>
        <v>3</v>
      </c>
      <c r="B6" s="5">
        <v>18</v>
      </c>
      <c r="C6" s="5">
        <v>11</v>
      </c>
    </row>
    <row r="7" spans="1:3" ht="12.75">
      <c r="A7" s="4">
        <f t="shared" si="0"/>
        <v>4</v>
      </c>
      <c r="B7" s="5">
        <v>25</v>
      </c>
      <c r="C7" s="5">
        <v>8</v>
      </c>
    </row>
    <row r="8" spans="1:3" ht="12.75">
      <c r="A8" s="4">
        <f t="shared" si="0"/>
        <v>5</v>
      </c>
      <c r="B8" s="5">
        <v>23</v>
      </c>
      <c r="C8" s="5">
        <v>4</v>
      </c>
    </row>
    <row r="9" spans="1:3" ht="12.75">
      <c r="A9" s="4">
        <f t="shared" si="0"/>
        <v>6</v>
      </c>
      <c r="B9" s="5">
        <v>18</v>
      </c>
      <c r="C9" s="5">
        <v>14</v>
      </c>
    </row>
    <row r="10" spans="1:3" ht="12.75">
      <c r="A10" s="4">
        <f t="shared" si="0"/>
        <v>7</v>
      </c>
      <c r="B10" s="5">
        <v>14</v>
      </c>
      <c r="C10" s="5">
        <v>12</v>
      </c>
    </row>
    <row r="11" spans="1:3" ht="12.75">
      <c r="A11" s="4">
        <f t="shared" si="0"/>
        <v>8</v>
      </c>
      <c r="B11" s="5">
        <v>8</v>
      </c>
      <c r="C11" s="5">
        <v>5</v>
      </c>
    </row>
    <row r="12" spans="1:3" ht="12.75">
      <c r="A12" s="4">
        <f t="shared" si="0"/>
        <v>9</v>
      </c>
      <c r="B12" s="5">
        <v>14</v>
      </c>
      <c r="C12" s="5">
        <v>8</v>
      </c>
    </row>
    <row r="13" spans="1:3" ht="12.75">
      <c r="A13" s="4">
        <f t="shared" si="0"/>
        <v>10</v>
      </c>
      <c r="B13" s="5">
        <v>16</v>
      </c>
      <c r="C13" s="5">
        <v>9</v>
      </c>
    </row>
    <row r="14" spans="1:3" ht="12.75">
      <c r="A14" s="4">
        <f t="shared" si="0"/>
        <v>11</v>
      </c>
      <c r="B14" s="5">
        <v>17</v>
      </c>
      <c r="C14" s="5">
        <v>12</v>
      </c>
    </row>
    <row r="15" spans="1:3" ht="12.75">
      <c r="A15" s="4">
        <f t="shared" si="0"/>
        <v>12</v>
      </c>
      <c r="B15" s="5">
        <v>18</v>
      </c>
      <c r="C15" s="5">
        <v>11</v>
      </c>
    </row>
    <row r="16" spans="1:3" ht="12.75">
      <c r="A16" s="4">
        <f t="shared" si="0"/>
        <v>13</v>
      </c>
      <c r="B16" s="5">
        <v>22</v>
      </c>
      <c r="C16" s="5">
        <v>13</v>
      </c>
    </row>
    <row r="17" spans="1:3" ht="12.75">
      <c r="A17" s="4">
        <f t="shared" si="0"/>
        <v>14</v>
      </c>
      <c r="B17" s="5">
        <v>25</v>
      </c>
      <c r="C17" s="5">
        <v>5</v>
      </c>
    </row>
    <row r="18" spans="1:3" ht="12.75">
      <c r="A18" s="4">
        <f t="shared" si="0"/>
        <v>15</v>
      </c>
      <c r="B18" s="5">
        <v>24</v>
      </c>
      <c r="C18" s="5">
        <v>7</v>
      </c>
    </row>
    <row r="19" spans="1:3" ht="12.75">
      <c r="A19" s="4">
        <f t="shared" si="0"/>
        <v>16</v>
      </c>
      <c r="B19" s="5">
        <v>28</v>
      </c>
      <c r="C19" s="5">
        <v>6</v>
      </c>
    </row>
    <row r="20" spans="1:3" ht="12.75">
      <c r="A20" s="4">
        <f t="shared" si="0"/>
        <v>17</v>
      </c>
      <c r="B20" s="5">
        <v>25</v>
      </c>
      <c r="C20" s="5">
        <v>8</v>
      </c>
    </row>
    <row r="21" spans="1:3" ht="12.75">
      <c r="A21" s="4">
        <f t="shared" si="0"/>
        <v>18</v>
      </c>
      <c r="B21" s="5">
        <v>26</v>
      </c>
      <c r="C21" s="5">
        <v>7</v>
      </c>
    </row>
    <row r="22" spans="1:3" ht="12.75">
      <c r="A22" s="4">
        <f t="shared" si="0"/>
        <v>19</v>
      </c>
      <c r="B22" s="5">
        <v>21</v>
      </c>
      <c r="C22" s="5">
        <v>15</v>
      </c>
    </row>
    <row r="23" spans="1:3" ht="12.75">
      <c r="A23" s="4">
        <f t="shared" si="0"/>
        <v>20</v>
      </c>
      <c r="B23" s="5">
        <v>18</v>
      </c>
      <c r="C23" s="5">
        <v>14</v>
      </c>
    </row>
    <row r="24" spans="1:3" ht="12.75">
      <c r="A24" s="4">
        <f t="shared" si="0"/>
        <v>21</v>
      </c>
      <c r="B24" s="5">
        <v>17</v>
      </c>
      <c r="C24" s="5">
        <v>10</v>
      </c>
    </row>
    <row r="25" spans="1:3" ht="12.75">
      <c r="A25" s="4">
        <f t="shared" si="0"/>
        <v>22</v>
      </c>
      <c r="B25" s="5">
        <v>15</v>
      </c>
      <c r="C25" s="5">
        <v>11</v>
      </c>
    </row>
    <row r="26" spans="1:3" ht="12.75">
      <c r="A26" s="4">
        <f t="shared" si="0"/>
        <v>23</v>
      </c>
      <c r="B26" s="5">
        <v>13</v>
      </c>
      <c r="C26" s="5">
        <v>8</v>
      </c>
    </row>
    <row r="27" spans="1:3" ht="12.75">
      <c r="A27" s="4">
        <f t="shared" si="0"/>
        <v>24</v>
      </c>
      <c r="B27" s="5">
        <v>7</v>
      </c>
      <c r="C27" s="5">
        <v>9</v>
      </c>
    </row>
    <row r="28" spans="1:3" ht="12.75">
      <c r="A28" s="4">
        <f t="shared" si="0"/>
        <v>25</v>
      </c>
      <c r="B28" s="5">
        <v>6</v>
      </c>
      <c r="C28" s="5">
        <v>11</v>
      </c>
    </row>
    <row r="29" spans="1:3" ht="12.75">
      <c r="A29" s="4">
        <f t="shared" si="0"/>
        <v>26</v>
      </c>
      <c r="B29" s="5">
        <v>4</v>
      </c>
      <c r="C29" s="5">
        <v>14</v>
      </c>
    </row>
    <row r="30" spans="1:3" ht="12.75">
      <c r="A30" s="4">
        <f t="shared" si="0"/>
        <v>27</v>
      </c>
      <c r="B30" s="5">
        <v>15</v>
      </c>
      <c r="C30" s="5">
        <v>8</v>
      </c>
    </row>
    <row r="31" spans="1:3" ht="12.75">
      <c r="A31" s="4">
        <f t="shared" si="0"/>
        <v>28</v>
      </c>
      <c r="B31" s="5">
        <v>14</v>
      </c>
      <c r="C31" s="5">
        <v>6</v>
      </c>
    </row>
    <row r="32" spans="1:3" ht="12.75">
      <c r="A32" s="4">
        <f t="shared" si="0"/>
        <v>29</v>
      </c>
      <c r="B32" s="5">
        <v>17</v>
      </c>
      <c r="C32" s="5">
        <v>5</v>
      </c>
    </row>
    <row r="33" spans="1:3" ht="12.75">
      <c r="A33" s="4">
        <f t="shared" si="0"/>
        <v>30</v>
      </c>
      <c r="B33" s="5">
        <v>18</v>
      </c>
      <c r="C33" s="5">
        <v>7</v>
      </c>
    </row>
    <row r="34" spans="1:3" ht="12.75">
      <c r="A34" s="4">
        <f t="shared" si="0"/>
        <v>31</v>
      </c>
      <c r="B34" s="5">
        <v>20</v>
      </c>
      <c r="C34" s="5">
        <v>11</v>
      </c>
    </row>
    <row r="35" spans="1:3" ht="12.75">
      <c r="A35" s="4">
        <f t="shared" si="0"/>
        <v>32</v>
      </c>
      <c r="B35" s="5">
        <v>21</v>
      </c>
      <c r="C35" s="5">
        <v>12</v>
      </c>
    </row>
    <row r="36" spans="1:3" ht="12.75">
      <c r="A36" s="4">
        <f t="shared" si="0"/>
        <v>33</v>
      </c>
      <c r="B36" s="5">
        <v>25</v>
      </c>
      <c r="C36" s="5">
        <v>15</v>
      </c>
    </row>
    <row r="37" spans="1:3" ht="12.75">
      <c r="A37" s="4">
        <f t="shared" si="0"/>
        <v>34</v>
      </c>
      <c r="B37" s="5">
        <v>19</v>
      </c>
      <c r="C37" s="5">
        <v>8</v>
      </c>
    </row>
    <row r="38" spans="1:3" ht="12.75">
      <c r="A38" s="4">
        <f t="shared" si="0"/>
        <v>35</v>
      </c>
      <c r="B38" s="5">
        <v>17</v>
      </c>
      <c r="C38" s="5">
        <v>7</v>
      </c>
    </row>
    <row r="39" spans="1:3" ht="12.75">
      <c r="A39" s="4">
        <f t="shared" si="0"/>
        <v>36</v>
      </c>
      <c r="B39" s="5">
        <v>14</v>
      </c>
      <c r="C39" s="5">
        <v>9</v>
      </c>
    </row>
    <row r="40" spans="1:3" ht="12.75">
      <c r="A40" s="4">
        <f t="shared" si="0"/>
        <v>37</v>
      </c>
      <c r="B40" s="5">
        <v>13</v>
      </c>
      <c r="C40" s="5">
        <v>14</v>
      </c>
    </row>
    <row r="41" spans="1:3" ht="12.75">
      <c r="A41" s="4">
        <f t="shared" si="0"/>
        <v>38</v>
      </c>
      <c r="B41" s="5">
        <v>14</v>
      </c>
      <c r="C41" s="5">
        <v>4</v>
      </c>
    </row>
    <row r="42" spans="1:3" ht="12.75">
      <c r="A42" s="4">
        <f t="shared" si="0"/>
        <v>39</v>
      </c>
      <c r="B42" s="5">
        <v>18</v>
      </c>
      <c r="C42" s="5">
        <v>3</v>
      </c>
    </row>
    <row r="43" spans="1:3" ht="12.75">
      <c r="A43" s="4">
        <f t="shared" si="0"/>
        <v>40</v>
      </c>
      <c r="B43" s="5">
        <v>19</v>
      </c>
      <c r="C43" s="5">
        <v>7</v>
      </c>
    </row>
    <row r="44" spans="1:3" ht="12.75">
      <c r="A44" s="4">
        <f t="shared" si="0"/>
        <v>41</v>
      </c>
      <c r="B44" s="5">
        <v>16</v>
      </c>
      <c r="C44" s="5">
        <v>8</v>
      </c>
    </row>
    <row r="45" spans="1:3" ht="12.75">
      <c r="A45" s="4">
        <f t="shared" si="0"/>
        <v>42</v>
      </c>
      <c r="B45" s="5">
        <v>14</v>
      </c>
      <c r="C45" s="5">
        <v>6</v>
      </c>
    </row>
    <row r="46" spans="1:3" ht="12.75">
      <c r="A46" s="4">
        <f t="shared" si="0"/>
        <v>43</v>
      </c>
      <c r="B46" s="5">
        <v>20</v>
      </c>
      <c r="C46" s="5">
        <v>4</v>
      </c>
    </row>
    <row r="47" spans="1:3" ht="12.75">
      <c r="A47" s="4">
        <f t="shared" si="0"/>
        <v>44</v>
      </c>
      <c r="B47" s="5">
        <v>25</v>
      </c>
      <c r="C47" s="5">
        <v>12</v>
      </c>
    </row>
    <row r="48" spans="1:3" ht="12.75">
      <c r="A48" s="4">
        <f t="shared" si="0"/>
        <v>45</v>
      </c>
      <c r="B48" s="5">
        <v>24</v>
      </c>
      <c r="C48" s="5">
        <v>11</v>
      </c>
    </row>
    <row r="49" spans="1:3" ht="12.75">
      <c r="A49" s="4">
        <f t="shared" si="0"/>
        <v>46</v>
      </c>
      <c r="B49" s="5">
        <v>11</v>
      </c>
      <c r="C49" s="5">
        <v>10</v>
      </c>
    </row>
    <row r="50" spans="1:3" ht="12.75">
      <c r="A50" s="4">
        <f t="shared" si="0"/>
        <v>47</v>
      </c>
      <c r="B50" s="5">
        <v>14</v>
      </c>
      <c r="C50" s="5">
        <v>11</v>
      </c>
    </row>
    <row r="51" spans="1:3" ht="12.75">
      <c r="A51" s="4">
        <f t="shared" si="0"/>
        <v>48</v>
      </c>
      <c r="B51" s="5">
        <v>10</v>
      </c>
      <c r="C51" s="5">
        <v>8</v>
      </c>
    </row>
    <row r="52" spans="1:3" ht="12.75">
      <c r="A52" s="4">
        <f t="shared" si="0"/>
        <v>49</v>
      </c>
      <c r="B52" s="5">
        <v>9</v>
      </c>
      <c r="C52" s="5">
        <v>8</v>
      </c>
    </row>
    <row r="53" spans="1:3" ht="12.75">
      <c r="A53" s="4">
        <f t="shared" si="0"/>
        <v>50</v>
      </c>
      <c r="B53" s="5">
        <v>17</v>
      </c>
      <c r="C53" s="5">
        <v>5</v>
      </c>
    </row>
    <row r="54" spans="1:3" ht="12.75">
      <c r="A54" s="4">
        <f t="shared" si="0"/>
        <v>51</v>
      </c>
      <c r="B54" s="5">
        <v>23</v>
      </c>
      <c r="C54" s="5">
        <v>6</v>
      </c>
    </row>
    <row r="55" spans="1:3" ht="12.75">
      <c r="A55" s="4">
        <f t="shared" si="0"/>
        <v>52</v>
      </c>
      <c r="B55" s="5">
        <v>14</v>
      </c>
      <c r="C55" s="5">
        <v>7</v>
      </c>
    </row>
    <row r="56" spans="1:3" ht="12.75">
      <c r="A56" s="4">
        <f t="shared" si="0"/>
        <v>53</v>
      </c>
      <c r="B56" s="5">
        <v>15</v>
      </c>
      <c r="C56" s="5">
        <v>11</v>
      </c>
    </row>
    <row r="57" spans="1:3" ht="12.75">
      <c r="A57" s="4">
        <f t="shared" si="0"/>
        <v>54</v>
      </c>
      <c r="B57" s="5">
        <v>13</v>
      </c>
      <c r="C57" s="5">
        <v>12</v>
      </c>
    </row>
    <row r="58" spans="1:3" ht="12.75">
      <c r="A58" s="4">
        <f t="shared" si="0"/>
        <v>55</v>
      </c>
      <c r="B58" s="5">
        <v>16</v>
      </c>
      <c r="C58" s="5">
        <v>14</v>
      </c>
    </row>
    <row r="59" spans="1:3" ht="12.75">
      <c r="A59" s="4">
        <f t="shared" si="0"/>
        <v>56</v>
      </c>
      <c r="B59" s="5">
        <v>18</v>
      </c>
      <c r="C59" s="5">
        <v>8</v>
      </c>
    </row>
    <row r="60" spans="1:3" ht="12.75">
      <c r="A60" s="4">
        <f t="shared" si="0"/>
        <v>57</v>
      </c>
      <c r="B60" s="5">
        <v>17</v>
      </c>
      <c r="C60" s="5">
        <v>5</v>
      </c>
    </row>
    <row r="61" spans="1:3" ht="12.75">
      <c r="A61" s="4">
        <f t="shared" si="0"/>
        <v>58</v>
      </c>
      <c r="B61" s="5">
        <v>18</v>
      </c>
      <c r="C61" s="5">
        <v>6</v>
      </c>
    </row>
    <row r="62" spans="1:3" ht="12.75">
      <c r="A62" s="4">
        <f t="shared" si="0"/>
        <v>59</v>
      </c>
      <c r="B62" s="5">
        <v>20</v>
      </c>
      <c r="C62" s="5">
        <v>5</v>
      </c>
    </row>
    <row r="63" spans="1:3" ht="12.75">
      <c r="A63" s="4">
        <f t="shared" si="0"/>
        <v>60</v>
      </c>
      <c r="B63" s="5">
        <v>24</v>
      </c>
      <c r="C63" s="5">
        <v>7</v>
      </c>
    </row>
  </sheetData>
  <mergeCells count="1">
    <mergeCell ref="A1:F1"/>
  </mergeCells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B1" sqref="B1"/>
    </sheetView>
  </sheetViews>
  <sheetFormatPr defaultColWidth="9.00390625" defaultRowHeight="12.75"/>
  <cols>
    <col min="1" max="1" width="39.625" style="2" customWidth="1"/>
    <col min="2" max="3" width="12.75390625" style="2" customWidth="1"/>
    <col min="4" max="16384" width="8.125" style="2" customWidth="1"/>
  </cols>
  <sheetData>
    <row r="1" spans="1:2" ht="12.75">
      <c r="A1" s="4" t="s">
        <v>1</v>
      </c>
      <c r="B1" s="13">
        <f>'korelačný koeficient'!F3</f>
        <v>-0.08535187375959553</v>
      </c>
    </row>
    <row r="2" spans="1:2" ht="12.75">
      <c r="A2" s="4" t="s">
        <v>2</v>
      </c>
      <c r="B2" s="5">
        <f>COUNT('korelačný koeficient'!A4:A63)</f>
        <v>60</v>
      </c>
    </row>
    <row r="3" spans="1:2" ht="12.75">
      <c r="A3" s="4" t="s">
        <v>3</v>
      </c>
      <c r="B3" s="8">
        <v>0.05</v>
      </c>
    </row>
    <row r="4" spans="1:2" ht="12.75">
      <c r="A4" s="9" t="s">
        <v>4</v>
      </c>
      <c r="B4" s="10">
        <f>LN(1+B1)/2-LN(1-B1)/2</f>
        <v>-0.08556004559192498</v>
      </c>
    </row>
    <row r="5" spans="1:2" ht="12.75">
      <c r="A5" s="9" t="s">
        <v>5</v>
      </c>
      <c r="B5" s="10">
        <f>1/SQRT(B2-3)</f>
        <v>0.13245323570650439</v>
      </c>
    </row>
    <row r="6" spans="1:2" ht="12.75">
      <c r="A6" s="9" t="s">
        <v>6</v>
      </c>
      <c r="B6" s="10">
        <f>TINV(B3,B2-2)</f>
        <v>2.0017159840790555</v>
      </c>
    </row>
    <row r="7" spans="1:3" ht="12.75">
      <c r="A7" s="4" t="s">
        <v>7</v>
      </c>
      <c r="B7" s="10">
        <f>B4-B6*B5</f>
        <v>-0.3506938046486255</v>
      </c>
      <c r="C7" s="10">
        <f>B4+B6*B5</f>
        <v>0.17957371346477552</v>
      </c>
    </row>
    <row r="8" spans="1:3" ht="12.75">
      <c r="A8" s="4" t="s">
        <v>8</v>
      </c>
      <c r="B8" s="11">
        <f>1-2/(EXP(2*B7)+1)</f>
        <v>-0.33699070236131723</v>
      </c>
      <c r="C8" s="11">
        <f>1-2/(EXP(2*C7)+1)</f>
        <v>0.17766806900784893</v>
      </c>
    </row>
    <row r="9" ht="12.75">
      <c r="B9" s="12"/>
    </row>
    <row r="10" ht="12.75">
      <c r="B10" s="12"/>
    </row>
    <row r="11" spans="1:2" ht="12.75">
      <c r="A11"/>
      <c r="B11" s="12"/>
    </row>
    <row r="13" ht="12.75">
      <c r="B13"/>
    </row>
    <row r="14" ht="12.75">
      <c r="B14"/>
    </row>
    <row r="25" ht="12.75">
      <c r="E25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1"/>
  <sheetViews>
    <sheetView workbookViewId="0" topLeftCell="A1">
      <selection activeCell="A1" sqref="A1"/>
    </sheetView>
  </sheetViews>
  <sheetFormatPr defaultColWidth="9.00390625" defaultRowHeight="12.75"/>
  <cols>
    <col min="1" max="16384" width="9.125" style="14" customWidth="1"/>
  </cols>
  <sheetData>
    <row r="1" spans="1:5" ht="51">
      <c r="A1" s="3" t="s">
        <v>9</v>
      </c>
      <c r="B1" s="3" t="s">
        <v>10</v>
      </c>
      <c r="C1" s="3" t="s">
        <v>11</v>
      </c>
      <c r="D1" s="3" t="s">
        <v>13</v>
      </c>
      <c r="E1" s="3" t="s">
        <v>13</v>
      </c>
    </row>
    <row r="2" spans="1:10" ht="15.75">
      <c r="A2" s="4">
        <f>'korelačný koeficient'!A4</f>
        <v>1</v>
      </c>
      <c r="B2" s="4">
        <f>'korelačný koeficient'!B4</f>
        <v>12</v>
      </c>
      <c r="C2" s="4">
        <f>'korelačný koeficient'!C4</f>
        <v>5</v>
      </c>
      <c r="D2" s="17">
        <f>B2*$J$2+$J$3</f>
        <v>9.001817640353671</v>
      </c>
      <c r="E2" s="17">
        <f>B2/$J$4-$J$5/$J$4</f>
        <v>45.58802537668497</v>
      </c>
      <c r="G2" s="20" t="s">
        <v>14</v>
      </c>
      <c r="H2" s="21"/>
      <c r="I2" s="15" t="s">
        <v>15</v>
      </c>
      <c r="J2" s="16">
        <f>INDEX(LINEST(C2:C61,B2:B61),1)</f>
        <v>-0.05179761550231574</v>
      </c>
    </row>
    <row r="3" spans="1:10" ht="15.75">
      <c r="A3" s="4">
        <f>'korelačný koeficient'!A5</f>
        <v>2</v>
      </c>
      <c r="B3" s="4">
        <f>'korelačný koeficient'!B5</f>
        <v>15</v>
      </c>
      <c r="C3" s="4">
        <f>'korelačný koeficient'!C5</f>
        <v>7</v>
      </c>
      <c r="D3" s="17">
        <f aca="true" t="shared" si="0" ref="D3:D61">B3*$J$2+$J$3</f>
        <v>8.846424793846724</v>
      </c>
      <c r="E3" s="17">
        <f aca="true" t="shared" si="1" ref="E3:E61">B3/$J$4-$J$5/$J$4</f>
        <v>24.257335448057006</v>
      </c>
      <c r="G3" s="22"/>
      <c r="H3" s="23"/>
      <c r="I3" s="15" t="s">
        <v>16</v>
      </c>
      <c r="J3" s="16">
        <f>INDEX(LINEST(C2:C61,B2:B61),2)</f>
        <v>9.62338902638146</v>
      </c>
    </row>
    <row r="4" spans="1:10" ht="15.75">
      <c r="A4" s="4">
        <f>'korelačný koeficient'!A6</f>
        <v>3</v>
      </c>
      <c r="B4" s="4">
        <f>'korelačný koeficient'!B6</f>
        <v>18</v>
      </c>
      <c r="C4" s="4">
        <f>'korelačný koeficient'!C6</f>
        <v>11</v>
      </c>
      <c r="D4" s="17">
        <f t="shared" si="0"/>
        <v>8.691031947339777</v>
      </c>
      <c r="E4" s="17">
        <f t="shared" si="1"/>
        <v>2.9266455194290444</v>
      </c>
      <c r="G4" s="22"/>
      <c r="H4" s="23"/>
      <c r="I4" s="15" t="s">
        <v>17</v>
      </c>
      <c r="J4" s="16">
        <f>INDEX(LINEST(B2:B61,C2:C61),1)</f>
        <v>-0.14064242694624207</v>
      </c>
    </row>
    <row r="5" spans="1:10" ht="15.75">
      <c r="A5" s="4">
        <f>'korelačný koeficient'!A7</f>
        <v>4</v>
      </c>
      <c r="B5" s="4">
        <f>'korelačný koeficient'!B7</f>
        <v>25</v>
      </c>
      <c r="C5" s="4">
        <f>'korelačný koeficient'!C7</f>
        <v>8</v>
      </c>
      <c r="D5" s="17">
        <f t="shared" si="0"/>
        <v>8.328448638823566</v>
      </c>
      <c r="E5" s="17">
        <f t="shared" si="1"/>
        <v>-46.84496431403622</v>
      </c>
      <c r="G5" s="24"/>
      <c r="H5" s="25"/>
      <c r="I5" s="15" t="s">
        <v>18</v>
      </c>
      <c r="J5" s="16">
        <f>INDEX(LINEST(B2:B61,C2:C61),2)</f>
        <v>18.411610528663847</v>
      </c>
    </row>
    <row r="6" spans="1:5" ht="12.75">
      <c r="A6" s="4">
        <f>'korelačný koeficient'!A8</f>
        <v>5</v>
      </c>
      <c r="B6" s="4">
        <f>'korelačný koeficient'!B8</f>
        <v>23</v>
      </c>
      <c r="C6" s="4">
        <f>'korelačný koeficient'!C8</f>
        <v>4</v>
      </c>
      <c r="D6" s="17">
        <f t="shared" si="0"/>
        <v>8.432043869828199</v>
      </c>
      <c r="E6" s="17">
        <f t="shared" si="1"/>
        <v>-32.62450436161757</v>
      </c>
    </row>
    <row r="7" spans="1:5" ht="12.75">
      <c r="A7" s="4">
        <f>'korelačný koeficient'!A9</f>
        <v>6</v>
      </c>
      <c r="B7" s="4">
        <f>'korelačný koeficient'!B9</f>
        <v>18</v>
      </c>
      <c r="C7" s="4">
        <f>'korelačný koeficient'!C9</f>
        <v>14</v>
      </c>
      <c r="D7" s="17">
        <f t="shared" si="0"/>
        <v>8.691031947339777</v>
      </c>
      <c r="E7" s="17">
        <f t="shared" si="1"/>
        <v>2.9266455194290444</v>
      </c>
    </row>
    <row r="8" spans="1:5" ht="12.75">
      <c r="A8" s="4">
        <f>'korelačný koeficient'!A10</f>
        <v>7</v>
      </c>
      <c r="B8" s="4">
        <f>'korelačný koeficient'!B10</f>
        <v>14</v>
      </c>
      <c r="C8" s="4">
        <f>'korelačný koeficient'!C10</f>
        <v>12</v>
      </c>
      <c r="D8" s="17">
        <f t="shared" si="0"/>
        <v>8.89822240934904</v>
      </c>
      <c r="E8" s="17">
        <f t="shared" si="1"/>
        <v>31.36756542426633</v>
      </c>
    </row>
    <row r="9" spans="1:5" ht="12.75">
      <c r="A9" s="4">
        <f>'korelačný koeficient'!A11</f>
        <v>8</v>
      </c>
      <c r="B9" s="4">
        <f>'korelačný koeficient'!B11</f>
        <v>8</v>
      </c>
      <c r="C9" s="4">
        <f>'korelačný koeficient'!C11</f>
        <v>5</v>
      </c>
      <c r="D9" s="17">
        <f t="shared" si="0"/>
        <v>9.209008102362935</v>
      </c>
      <c r="E9" s="17">
        <f t="shared" si="1"/>
        <v>74.02894528152225</v>
      </c>
    </row>
    <row r="10" spans="1:5" ht="12.75">
      <c r="A10" s="4">
        <f>'korelačný koeficient'!A12</f>
        <v>9</v>
      </c>
      <c r="B10" s="4">
        <f>'korelačný koeficient'!B12</f>
        <v>14</v>
      </c>
      <c r="C10" s="4">
        <f>'korelačný koeficient'!C12</f>
        <v>8</v>
      </c>
      <c r="D10" s="17">
        <f t="shared" si="0"/>
        <v>8.89822240934904</v>
      </c>
      <c r="E10" s="17">
        <f t="shared" si="1"/>
        <v>31.36756542426633</v>
      </c>
    </row>
    <row r="11" spans="1:5" ht="12.75">
      <c r="A11" s="4">
        <f>'korelačný koeficient'!A13</f>
        <v>10</v>
      </c>
      <c r="B11" s="4">
        <f>'korelačný koeficient'!B13</f>
        <v>16</v>
      </c>
      <c r="C11" s="4">
        <f>'korelačný koeficient'!C13</f>
        <v>9</v>
      </c>
      <c r="D11" s="17">
        <f t="shared" si="0"/>
        <v>8.794627178344408</v>
      </c>
      <c r="E11" s="17">
        <f t="shared" si="1"/>
        <v>17.14710547184768</v>
      </c>
    </row>
    <row r="12" spans="1:5" ht="12.75">
      <c r="A12" s="4">
        <f>'korelačný koeficient'!A14</f>
        <v>11</v>
      </c>
      <c r="B12" s="4">
        <f>'korelačný koeficient'!B14</f>
        <v>17</v>
      </c>
      <c r="C12" s="4">
        <f>'korelačný koeficient'!C14</f>
        <v>12</v>
      </c>
      <c r="D12" s="17">
        <f t="shared" si="0"/>
        <v>8.742829562842093</v>
      </c>
      <c r="E12" s="17">
        <f t="shared" si="1"/>
        <v>10.03687549563837</v>
      </c>
    </row>
    <row r="13" spans="1:5" ht="12.75">
      <c r="A13" s="4">
        <f>'korelačný koeficient'!A15</f>
        <v>12</v>
      </c>
      <c r="B13" s="4">
        <f>'korelačný koeficient'!B15</f>
        <v>18</v>
      </c>
      <c r="C13" s="4">
        <f>'korelačný koeficient'!C15</f>
        <v>11</v>
      </c>
      <c r="D13" s="17">
        <f t="shared" si="0"/>
        <v>8.691031947339777</v>
      </c>
      <c r="E13" s="17">
        <f t="shared" si="1"/>
        <v>2.9266455194290444</v>
      </c>
    </row>
    <row r="14" spans="1:5" ht="12.75">
      <c r="A14" s="4">
        <f>'korelačný koeficient'!A16</f>
        <v>13</v>
      </c>
      <c r="B14" s="4">
        <f>'korelačný koeficient'!B16</f>
        <v>22</v>
      </c>
      <c r="C14" s="4">
        <f>'korelačný koeficient'!C16</f>
        <v>13</v>
      </c>
      <c r="D14" s="17">
        <f t="shared" si="0"/>
        <v>8.483841485330514</v>
      </c>
      <c r="E14" s="17">
        <f t="shared" si="1"/>
        <v>-25.514274385408243</v>
      </c>
    </row>
    <row r="15" spans="1:5" ht="12.75">
      <c r="A15" s="4">
        <f>'korelačný koeficient'!A17</f>
        <v>14</v>
      </c>
      <c r="B15" s="4">
        <f>'korelačný koeficient'!B17</f>
        <v>25</v>
      </c>
      <c r="C15" s="4">
        <f>'korelačný koeficient'!C17</f>
        <v>5</v>
      </c>
      <c r="D15" s="17">
        <f t="shared" si="0"/>
        <v>8.328448638823566</v>
      </c>
      <c r="E15" s="17">
        <f t="shared" si="1"/>
        <v>-46.84496431403622</v>
      </c>
    </row>
    <row r="16" spans="1:5" ht="12.75">
      <c r="A16" s="4">
        <f>'korelačný koeficient'!A18</f>
        <v>15</v>
      </c>
      <c r="B16" s="4">
        <f>'korelačný koeficient'!B18</f>
        <v>24</v>
      </c>
      <c r="C16" s="4">
        <f>'korelačný koeficient'!C18</f>
        <v>7</v>
      </c>
      <c r="D16" s="17">
        <f t="shared" si="0"/>
        <v>8.380246254325883</v>
      </c>
      <c r="E16" s="17">
        <f t="shared" si="1"/>
        <v>-39.73473433782689</v>
      </c>
    </row>
    <row r="17" spans="1:5" ht="12.75">
      <c r="A17" s="4">
        <f>'korelačný koeficient'!A19</f>
        <v>16</v>
      </c>
      <c r="B17" s="4">
        <f>'korelačný koeficient'!B19</f>
        <v>28</v>
      </c>
      <c r="C17" s="4">
        <f>'korelačný koeficient'!C19</f>
        <v>6</v>
      </c>
      <c r="D17" s="17">
        <f t="shared" si="0"/>
        <v>8.17305579231662</v>
      </c>
      <c r="E17" s="17">
        <f t="shared" si="1"/>
        <v>-68.17565424266417</v>
      </c>
    </row>
    <row r="18" spans="1:5" ht="12.75">
      <c r="A18" s="4">
        <f>'korelačný koeficient'!A20</f>
        <v>17</v>
      </c>
      <c r="B18" s="4">
        <f>'korelačný koeficient'!B20</f>
        <v>25</v>
      </c>
      <c r="C18" s="4">
        <f>'korelačný koeficient'!C20</f>
        <v>8</v>
      </c>
      <c r="D18" s="17">
        <f t="shared" si="0"/>
        <v>8.328448638823566</v>
      </c>
      <c r="E18" s="17">
        <f t="shared" si="1"/>
        <v>-46.84496431403622</v>
      </c>
    </row>
    <row r="19" spans="1:5" ht="12.75">
      <c r="A19" s="4">
        <f>'korelačný koeficient'!A21</f>
        <v>18</v>
      </c>
      <c r="B19" s="4">
        <f>'korelačný koeficient'!B21</f>
        <v>26</v>
      </c>
      <c r="C19" s="4">
        <f>'korelačný koeficient'!C21</f>
        <v>7</v>
      </c>
      <c r="D19" s="17">
        <f t="shared" si="0"/>
        <v>8.27665102332125</v>
      </c>
      <c r="E19" s="17">
        <f t="shared" si="1"/>
        <v>-53.955194290245544</v>
      </c>
    </row>
    <row r="20" spans="1:5" ht="12.75">
      <c r="A20" s="4">
        <f>'korelačný koeficient'!A22</f>
        <v>19</v>
      </c>
      <c r="B20" s="4">
        <f>'korelačný koeficient'!B22</f>
        <v>21</v>
      </c>
      <c r="C20" s="4">
        <f>'korelačný koeficient'!C22</f>
        <v>15</v>
      </c>
      <c r="D20" s="17">
        <f t="shared" si="0"/>
        <v>8.53563910083283</v>
      </c>
      <c r="E20" s="17">
        <f t="shared" si="1"/>
        <v>-18.404044409198917</v>
      </c>
    </row>
    <row r="21" spans="1:5" ht="12.75">
      <c r="A21" s="4">
        <f>'korelačný koeficient'!A23</f>
        <v>20</v>
      </c>
      <c r="B21" s="4">
        <f>'korelačný koeficient'!B23</f>
        <v>18</v>
      </c>
      <c r="C21" s="4">
        <f>'korelačný koeficient'!C23</f>
        <v>14</v>
      </c>
      <c r="D21" s="17">
        <f t="shared" si="0"/>
        <v>8.691031947339777</v>
      </c>
      <c r="E21" s="17">
        <f t="shared" si="1"/>
        <v>2.9266455194290444</v>
      </c>
    </row>
    <row r="22" spans="1:5" ht="12.75">
      <c r="A22" s="4">
        <f>'korelačný koeficient'!A24</f>
        <v>21</v>
      </c>
      <c r="B22" s="4">
        <f>'korelačný koeficient'!B24</f>
        <v>17</v>
      </c>
      <c r="C22" s="4">
        <f>'korelačný koeficient'!C24</f>
        <v>10</v>
      </c>
      <c r="D22" s="17">
        <f t="shared" si="0"/>
        <v>8.742829562842093</v>
      </c>
      <c r="E22" s="17">
        <f t="shared" si="1"/>
        <v>10.03687549563837</v>
      </c>
    </row>
    <row r="23" spans="1:5" ht="12.75">
      <c r="A23" s="4">
        <f>'korelačný koeficient'!A25</f>
        <v>22</v>
      </c>
      <c r="B23" s="4">
        <f>'korelačný koeficient'!B25</f>
        <v>15</v>
      </c>
      <c r="C23" s="4">
        <f>'korelačný koeficient'!C25</f>
        <v>11</v>
      </c>
      <c r="D23" s="17">
        <f t="shared" si="0"/>
        <v>8.846424793846724</v>
      </c>
      <c r="E23" s="17">
        <f t="shared" si="1"/>
        <v>24.257335448057006</v>
      </c>
    </row>
    <row r="24" spans="1:5" ht="12.75">
      <c r="A24" s="4">
        <f>'korelačný koeficient'!A26</f>
        <v>23</v>
      </c>
      <c r="B24" s="4">
        <f>'korelačný koeficient'!B26</f>
        <v>13</v>
      </c>
      <c r="C24" s="4">
        <f>'korelačný koeficient'!C26</f>
        <v>8</v>
      </c>
      <c r="D24" s="17">
        <f t="shared" si="0"/>
        <v>8.950020024851355</v>
      </c>
      <c r="E24" s="17">
        <f t="shared" si="1"/>
        <v>38.47779540047564</v>
      </c>
    </row>
    <row r="25" spans="1:5" ht="12.75">
      <c r="A25" s="4">
        <f>'korelačný koeficient'!A27</f>
        <v>24</v>
      </c>
      <c r="B25" s="4">
        <f>'korelačný koeficient'!B27</f>
        <v>7</v>
      </c>
      <c r="C25" s="4">
        <f>'korelačný koeficient'!C27</f>
        <v>9</v>
      </c>
      <c r="D25" s="17">
        <f t="shared" si="0"/>
        <v>9.26080571786525</v>
      </c>
      <c r="E25" s="17">
        <f t="shared" si="1"/>
        <v>81.13917525773158</v>
      </c>
    </row>
    <row r="26" spans="1:5" ht="12.75">
      <c r="A26" s="4">
        <f>'korelačný koeficient'!A28</f>
        <v>25</v>
      </c>
      <c r="B26" s="4">
        <f>'korelačný koeficient'!B28</f>
        <v>6</v>
      </c>
      <c r="C26" s="4">
        <f>'korelačný koeficient'!C28</f>
        <v>11</v>
      </c>
      <c r="D26" s="17">
        <f t="shared" si="0"/>
        <v>9.312603333367566</v>
      </c>
      <c r="E26" s="17">
        <f t="shared" si="1"/>
        <v>88.2494052339409</v>
      </c>
    </row>
    <row r="27" spans="1:5" ht="12.75">
      <c r="A27" s="4">
        <f>'korelačný koeficient'!A29</f>
        <v>26</v>
      </c>
      <c r="B27" s="4">
        <f>'korelačný koeficient'!B29</f>
        <v>4</v>
      </c>
      <c r="C27" s="4">
        <f>'korelačný koeficient'!C29</f>
        <v>14</v>
      </c>
      <c r="D27" s="17">
        <f t="shared" si="0"/>
        <v>9.416198564372197</v>
      </c>
      <c r="E27" s="17">
        <f t="shared" si="1"/>
        <v>102.46986518635954</v>
      </c>
    </row>
    <row r="28" spans="1:5" ht="12.75">
      <c r="A28" s="4">
        <f>'korelačný koeficient'!A30</f>
        <v>27</v>
      </c>
      <c r="B28" s="4">
        <f>'korelačný koeficient'!B30</f>
        <v>15</v>
      </c>
      <c r="C28" s="4">
        <f>'korelačný koeficient'!C30</f>
        <v>8</v>
      </c>
      <c r="D28" s="17">
        <f t="shared" si="0"/>
        <v>8.846424793846724</v>
      </c>
      <c r="E28" s="17">
        <f t="shared" si="1"/>
        <v>24.257335448057006</v>
      </c>
    </row>
    <row r="29" spans="1:5" ht="12.75">
      <c r="A29" s="4">
        <f>'korelačný koeficient'!A31</f>
        <v>28</v>
      </c>
      <c r="B29" s="4">
        <f>'korelačný koeficient'!B31</f>
        <v>14</v>
      </c>
      <c r="C29" s="4">
        <f>'korelačný koeficient'!C31</f>
        <v>6</v>
      </c>
      <c r="D29" s="17">
        <f t="shared" si="0"/>
        <v>8.89822240934904</v>
      </c>
      <c r="E29" s="17">
        <f t="shared" si="1"/>
        <v>31.36756542426633</v>
      </c>
    </row>
    <row r="30" spans="1:5" ht="12.75">
      <c r="A30" s="4">
        <f>'korelačný koeficient'!A32</f>
        <v>29</v>
      </c>
      <c r="B30" s="4">
        <f>'korelačný koeficient'!B32</f>
        <v>17</v>
      </c>
      <c r="C30" s="4">
        <f>'korelačný koeficient'!C32</f>
        <v>5</v>
      </c>
      <c r="D30" s="17">
        <f t="shared" si="0"/>
        <v>8.742829562842093</v>
      </c>
      <c r="E30" s="17">
        <f t="shared" si="1"/>
        <v>10.03687549563837</v>
      </c>
    </row>
    <row r="31" spans="1:5" ht="12.75">
      <c r="A31" s="4">
        <f>'korelačný koeficient'!A33</f>
        <v>30</v>
      </c>
      <c r="B31" s="4">
        <f>'korelačný koeficient'!B33</f>
        <v>18</v>
      </c>
      <c r="C31" s="4">
        <f>'korelačný koeficient'!C33</f>
        <v>7</v>
      </c>
      <c r="D31" s="17">
        <f t="shared" si="0"/>
        <v>8.691031947339777</v>
      </c>
      <c r="E31" s="17">
        <f t="shared" si="1"/>
        <v>2.9266455194290444</v>
      </c>
    </row>
    <row r="32" spans="1:5" ht="12.75">
      <c r="A32" s="4">
        <f>'korelačný koeficient'!A34</f>
        <v>31</v>
      </c>
      <c r="B32" s="4">
        <f>'korelačný koeficient'!B34</f>
        <v>20</v>
      </c>
      <c r="C32" s="4">
        <f>'korelačný koeficient'!C34</f>
        <v>11</v>
      </c>
      <c r="D32" s="17">
        <f t="shared" si="0"/>
        <v>8.587436716335144</v>
      </c>
      <c r="E32" s="17">
        <f t="shared" si="1"/>
        <v>-11.293814432989592</v>
      </c>
    </row>
    <row r="33" spans="1:5" ht="12.75">
      <c r="A33" s="4">
        <f>'korelačný koeficient'!A35</f>
        <v>32</v>
      </c>
      <c r="B33" s="4">
        <f>'korelačný koeficient'!B35</f>
        <v>21</v>
      </c>
      <c r="C33" s="4">
        <f>'korelačný koeficient'!C35</f>
        <v>12</v>
      </c>
      <c r="D33" s="17">
        <f t="shared" si="0"/>
        <v>8.53563910083283</v>
      </c>
      <c r="E33" s="17">
        <f t="shared" si="1"/>
        <v>-18.404044409198917</v>
      </c>
    </row>
    <row r="34" spans="1:5" ht="12.75">
      <c r="A34" s="4">
        <f>'korelačný koeficient'!A36</f>
        <v>33</v>
      </c>
      <c r="B34" s="4">
        <f>'korelačný koeficient'!B36</f>
        <v>25</v>
      </c>
      <c r="C34" s="4">
        <f>'korelačný koeficient'!C36</f>
        <v>15</v>
      </c>
      <c r="D34" s="17">
        <f t="shared" si="0"/>
        <v>8.328448638823566</v>
      </c>
      <c r="E34" s="17">
        <f t="shared" si="1"/>
        <v>-46.84496431403622</v>
      </c>
    </row>
    <row r="35" spans="1:5" ht="12.75">
      <c r="A35" s="4">
        <f>'korelačný koeficient'!A37</f>
        <v>34</v>
      </c>
      <c r="B35" s="4">
        <f>'korelačný koeficient'!B37</f>
        <v>19</v>
      </c>
      <c r="C35" s="4">
        <f>'korelačný koeficient'!C37</f>
        <v>8</v>
      </c>
      <c r="D35" s="17">
        <f t="shared" si="0"/>
        <v>8.63923433183746</v>
      </c>
      <c r="E35" s="17">
        <f t="shared" si="1"/>
        <v>-4.183584456780267</v>
      </c>
    </row>
    <row r="36" spans="1:5" ht="12.75">
      <c r="A36" s="4">
        <f>'korelačný koeficient'!A38</f>
        <v>35</v>
      </c>
      <c r="B36" s="4">
        <f>'korelačný koeficient'!B38</f>
        <v>17</v>
      </c>
      <c r="C36" s="4">
        <f>'korelačný koeficient'!C38</f>
        <v>7</v>
      </c>
      <c r="D36" s="17">
        <f t="shared" si="0"/>
        <v>8.742829562842093</v>
      </c>
      <c r="E36" s="17">
        <f t="shared" si="1"/>
        <v>10.03687549563837</v>
      </c>
    </row>
    <row r="37" spans="1:5" ht="12.75">
      <c r="A37" s="4">
        <f>'korelačný koeficient'!A39</f>
        <v>36</v>
      </c>
      <c r="B37" s="4">
        <f>'korelačný koeficient'!B39</f>
        <v>14</v>
      </c>
      <c r="C37" s="4">
        <f>'korelačný koeficient'!C39</f>
        <v>9</v>
      </c>
      <c r="D37" s="17">
        <f t="shared" si="0"/>
        <v>8.89822240934904</v>
      </c>
      <c r="E37" s="17">
        <f t="shared" si="1"/>
        <v>31.36756542426633</v>
      </c>
    </row>
    <row r="38" spans="1:5" ht="12.75">
      <c r="A38" s="4">
        <f>'korelačný koeficient'!A40</f>
        <v>37</v>
      </c>
      <c r="B38" s="4">
        <f>'korelačný koeficient'!B40</f>
        <v>13</v>
      </c>
      <c r="C38" s="4">
        <f>'korelačný koeficient'!C40</f>
        <v>14</v>
      </c>
      <c r="D38" s="17">
        <f t="shared" si="0"/>
        <v>8.950020024851355</v>
      </c>
      <c r="E38" s="17">
        <f t="shared" si="1"/>
        <v>38.47779540047564</v>
      </c>
    </row>
    <row r="39" spans="1:5" ht="12.75">
      <c r="A39" s="4">
        <f>'korelačný koeficient'!A41</f>
        <v>38</v>
      </c>
      <c r="B39" s="4">
        <f>'korelačný koeficient'!B41</f>
        <v>14</v>
      </c>
      <c r="C39" s="4">
        <f>'korelačný koeficient'!C41</f>
        <v>4</v>
      </c>
      <c r="D39" s="17">
        <f t="shared" si="0"/>
        <v>8.89822240934904</v>
      </c>
      <c r="E39" s="17">
        <f t="shared" si="1"/>
        <v>31.36756542426633</v>
      </c>
    </row>
    <row r="40" spans="1:5" ht="12.75">
      <c r="A40" s="4">
        <f>'korelačný koeficient'!A42</f>
        <v>39</v>
      </c>
      <c r="B40" s="4">
        <f>'korelačný koeficient'!B42</f>
        <v>18</v>
      </c>
      <c r="C40" s="4">
        <f>'korelačný koeficient'!C42</f>
        <v>3</v>
      </c>
      <c r="D40" s="17">
        <f t="shared" si="0"/>
        <v>8.691031947339777</v>
      </c>
      <c r="E40" s="17">
        <f t="shared" si="1"/>
        <v>2.9266455194290444</v>
      </c>
    </row>
    <row r="41" spans="1:5" ht="12.75">
      <c r="A41" s="4">
        <f>'korelačný koeficient'!A43</f>
        <v>40</v>
      </c>
      <c r="B41" s="4">
        <f>'korelačný koeficient'!B43</f>
        <v>19</v>
      </c>
      <c r="C41" s="4">
        <f>'korelačný koeficient'!C43</f>
        <v>7</v>
      </c>
      <c r="D41" s="17">
        <f t="shared" si="0"/>
        <v>8.63923433183746</v>
      </c>
      <c r="E41" s="17">
        <f t="shared" si="1"/>
        <v>-4.183584456780267</v>
      </c>
    </row>
    <row r="42" spans="1:5" ht="12.75">
      <c r="A42" s="4">
        <f>'korelačný koeficient'!A44</f>
        <v>41</v>
      </c>
      <c r="B42" s="4">
        <f>'korelačný koeficient'!B44</f>
        <v>16</v>
      </c>
      <c r="C42" s="4">
        <f>'korelačný koeficient'!C44</f>
        <v>8</v>
      </c>
      <c r="D42" s="17">
        <f t="shared" si="0"/>
        <v>8.794627178344408</v>
      </c>
      <c r="E42" s="17">
        <f t="shared" si="1"/>
        <v>17.14710547184768</v>
      </c>
    </row>
    <row r="43" spans="1:5" ht="12.75">
      <c r="A43" s="4">
        <f>'korelačný koeficient'!A45</f>
        <v>42</v>
      </c>
      <c r="B43" s="4">
        <f>'korelačný koeficient'!B45</f>
        <v>14</v>
      </c>
      <c r="C43" s="4">
        <f>'korelačný koeficient'!C45</f>
        <v>6</v>
      </c>
      <c r="D43" s="17">
        <f t="shared" si="0"/>
        <v>8.89822240934904</v>
      </c>
      <c r="E43" s="17">
        <f t="shared" si="1"/>
        <v>31.36756542426633</v>
      </c>
    </row>
    <row r="44" spans="1:5" ht="12.75">
      <c r="A44" s="4">
        <f>'korelačný koeficient'!A46</f>
        <v>43</v>
      </c>
      <c r="B44" s="4">
        <f>'korelačný koeficient'!B46</f>
        <v>20</v>
      </c>
      <c r="C44" s="4">
        <f>'korelačný koeficient'!C46</f>
        <v>4</v>
      </c>
      <c r="D44" s="17">
        <f t="shared" si="0"/>
        <v>8.587436716335144</v>
      </c>
      <c r="E44" s="17">
        <f t="shared" si="1"/>
        <v>-11.293814432989592</v>
      </c>
    </row>
    <row r="45" spans="1:5" ht="12.75">
      <c r="A45" s="4">
        <f>'korelačný koeficient'!A47</f>
        <v>44</v>
      </c>
      <c r="B45" s="4">
        <f>'korelačný koeficient'!B47</f>
        <v>25</v>
      </c>
      <c r="C45" s="4">
        <f>'korelačný koeficient'!C47</f>
        <v>12</v>
      </c>
      <c r="D45" s="17">
        <f t="shared" si="0"/>
        <v>8.328448638823566</v>
      </c>
      <c r="E45" s="17">
        <f t="shared" si="1"/>
        <v>-46.84496431403622</v>
      </c>
    </row>
    <row r="46" spans="1:5" ht="12.75">
      <c r="A46" s="4">
        <f>'korelačný koeficient'!A48</f>
        <v>45</v>
      </c>
      <c r="B46" s="4">
        <f>'korelačný koeficient'!B48</f>
        <v>24</v>
      </c>
      <c r="C46" s="4">
        <f>'korelačný koeficient'!C48</f>
        <v>11</v>
      </c>
      <c r="D46" s="17">
        <f t="shared" si="0"/>
        <v>8.380246254325883</v>
      </c>
      <c r="E46" s="17">
        <f t="shared" si="1"/>
        <v>-39.73473433782689</v>
      </c>
    </row>
    <row r="47" spans="1:5" ht="12.75">
      <c r="A47" s="4">
        <f>'korelačný koeficient'!A49</f>
        <v>46</v>
      </c>
      <c r="B47" s="4">
        <f>'korelačný koeficient'!B49</f>
        <v>11</v>
      </c>
      <c r="C47" s="4">
        <f>'korelačný koeficient'!C49</f>
        <v>10</v>
      </c>
      <c r="D47" s="17">
        <f t="shared" si="0"/>
        <v>9.053615255855988</v>
      </c>
      <c r="E47" s="17">
        <f t="shared" si="1"/>
        <v>52.69825535289429</v>
      </c>
    </row>
    <row r="48" spans="1:5" ht="12.75">
      <c r="A48" s="4">
        <f>'korelačný koeficient'!A50</f>
        <v>47</v>
      </c>
      <c r="B48" s="4">
        <f>'korelačný koeficient'!B50</f>
        <v>14</v>
      </c>
      <c r="C48" s="4">
        <f>'korelačný koeficient'!C50</f>
        <v>11</v>
      </c>
      <c r="D48" s="17">
        <f t="shared" si="0"/>
        <v>8.89822240934904</v>
      </c>
      <c r="E48" s="17">
        <f t="shared" si="1"/>
        <v>31.36756542426633</v>
      </c>
    </row>
    <row r="49" spans="1:5" ht="12.75">
      <c r="A49" s="4">
        <f>'korelačný koeficient'!A51</f>
        <v>48</v>
      </c>
      <c r="B49" s="4">
        <f>'korelačný koeficient'!B51</f>
        <v>10</v>
      </c>
      <c r="C49" s="4">
        <f>'korelačný koeficient'!C51</f>
        <v>8</v>
      </c>
      <c r="D49" s="17">
        <f t="shared" si="0"/>
        <v>9.105412871358302</v>
      </c>
      <c r="E49" s="17">
        <f t="shared" si="1"/>
        <v>59.80848532910362</v>
      </c>
    </row>
    <row r="50" spans="1:5" ht="12.75">
      <c r="A50" s="4">
        <f>'korelačný koeficient'!A52</f>
        <v>49</v>
      </c>
      <c r="B50" s="4">
        <f>'korelačný koeficient'!B52</f>
        <v>9</v>
      </c>
      <c r="C50" s="4">
        <f>'korelačný koeficient'!C52</f>
        <v>8</v>
      </c>
      <c r="D50" s="17">
        <f t="shared" si="0"/>
        <v>9.157210486860619</v>
      </c>
      <c r="E50" s="17">
        <f t="shared" si="1"/>
        <v>66.91871530531293</v>
      </c>
    </row>
    <row r="51" spans="1:5" ht="12.75">
      <c r="A51" s="4">
        <f>'korelačný koeficient'!A53</f>
        <v>50</v>
      </c>
      <c r="B51" s="4">
        <f>'korelačný koeficient'!B53</f>
        <v>17</v>
      </c>
      <c r="C51" s="4">
        <f>'korelačný koeficient'!C53</f>
        <v>5</v>
      </c>
      <c r="D51" s="17">
        <f t="shared" si="0"/>
        <v>8.742829562842093</v>
      </c>
      <c r="E51" s="17">
        <f t="shared" si="1"/>
        <v>10.03687549563837</v>
      </c>
    </row>
    <row r="52" spans="1:5" ht="12.75">
      <c r="A52" s="4">
        <f>'korelačný koeficient'!A54</f>
        <v>51</v>
      </c>
      <c r="B52" s="4">
        <f>'korelačný koeficient'!B54</f>
        <v>23</v>
      </c>
      <c r="C52" s="4">
        <f>'korelačný koeficient'!C54</f>
        <v>6</v>
      </c>
      <c r="D52" s="17">
        <f t="shared" si="0"/>
        <v>8.432043869828199</v>
      </c>
      <c r="E52" s="17">
        <f t="shared" si="1"/>
        <v>-32.62450436161757</v>
      </c>
    </row>
    <row r="53" spans="1:5" ht="12.75">
      <c r="A53" s="4">
        <f>'korelačný koeficient'!A55</f>
        <v>52</v>
      </c>
      <c r="B53" s="4">
        <f>'korelačný koeficient'!B55</f>
        <v>14</v>
      </c>
      <c r="C53" s="4">
        <f>'korelačný koeficient'!C55</f>
        <v>7</v>
      </c>
      <c r="D53" s="17">
        <f t="shared" si="0"/>
        <v>8.89822240934904</v>
      </c>
      <c r="E53" s="17">
        <f t="shared" si="1"/>
        <v>31.36756542426633</v>
      </c>
    </row>
    <row r="54" spans="1:5" ht="12.75">
      <c r="A54" s="4">
        <f>'korelačný koeficient'!A56</f>
        <v>53</v>
      </c>
      <c r="B54" s="4">
        <f>'korelačný koeficient'!B56</f>
        <v>15</v>
      </c>
      <c r="C54" s="4">
        <f>'korelačný koeficient'!C56</f>
        <v>11</v>
      </c>
      <c r="D54" s="17">
        <f t="shared" si="0"/>
        <v>8.846424793846724</v>
      </c>
      <c r="E54" s="17">
        <f t="shared" si="1"/>
        <v>24.257335448057006</v>
      </c>
    </row>
    <row r="55" spans="1:5" ht="12.75">
      <c r="A55" s="4">
        <f>'korelačný koeficient'!A57</f>
        <v>54</v>
      </c>
      <c r="B55" s="4">
        <f>'korelačný koeficient'!B57</f>
        <v>13</v>
      </c>
      <c r="C55" s="4">
        <f>'korelačný koeficient'!C57</f>
        <v>12</v>
      </c>
      <c r="D55" s="17">
        <f t="shared" si="0"/>
        <v>8.950020024851355</v>
      </c>
      <c r="E55" s="17">
        <f t="shared" si="1"/>
        <v>38.47779540047564</v>
      </c>
    </row>
    <row r="56" spans="1:5" ht="12.75">
      <c r="A56" s="4">
        <f>'korelačný koeficient'!A58</f>
        <v>55</v>
      </c>
      <c r="B56" s="4">
        <f>'korelačný koeficient'!B58</f>
        <v>16</v>
      </c>
      <c r="C56" s="4">
        <f>'korelačný koeficient'!C58</f>
        <v>14</v>
      </c>
      <c r="D56" s="17">
        <f t="shared" si="0"/>
        <v>8.794627178344408</v>
      </c>
      <c r="E56" s="17">
        <f t="shared" si="1"/>
        <v>17.14710547184768</v>
      </c>
    </row>
    <row r="57" spans="1:5" ht="12.75">
      <c r="A57" s="4">
        <f>'korelačný koeficient'!A59</f>
        <v>56</v>
      </c>
      <c r="B57" s="4">
        <f>'korelačný koeficient'!B59</f>
        <v>18</v>
      </c>
      <c r="C57" s="4">
        <f>'korelačný koeficient'!C59</f>
        <v>8</v>
      </c>
      <c r="D57" s="17">
        <f t="shared" si="0"/>
        <v>8.691031947339777</v>
      </c>
      <c r="E57" s="17">
        <f t="shared" si="1"/>
        <v>2.9266455194290444</v>
      </c>
    </row>
    <row r="58" spans="1:5" ht="12.75">
      <c r="A58" s="4">
        <f>'korelačný koeficient'!A60</f>
        <v>57</v>
      </c>
      <c r="B58" s="4">
        <f>'korelačný koeficient'!B60</f>
        <v>17</v>
      </c>
      <c r="C58" s="4">
        <f>'korelačný koeficient'!C60</f>
        <v>5</v>
      </c>
      <c r="D58" s="17">
        <f t="shared" si="0"/>
        <v>8.742829562842093</v>
      </c>
      <c r="E58" s="17">
        <f t="shared" si="1"/>
        <v>10.03687549563837</v>
      </c>
    </row>
    <row r="59" spans="1:5" ht="12.75">
      <c r="A59" s="4">
        <f>'korelačný koeficient'!A61</f>
        <v>58</v>
      </c>
      <c r="B59" s="4">
        <f>'korelačný koeficient'!B61</f>
        <v>18</v>
      </c>
      <c r="C59" s="4">
        <f>'korelačný koeficient'!C61</f>
        <v>6</v>
      </c>
      <c r="D59" s="17">
        <f t="shared" si="0"/>
        <v>8.691031947339777</v>
      </c>
      <c r="E59" s="17">
        <f t="shared" si="1"/>
        <v>2.9266455194290444</v>
      </c>
    </row>
    <row r="60" spans="1:5" ht="12.75">
      <c r="A60" s="4">
        <f>'korelačný koeficient'!A62</f>
        <v>59</v>
      </c>
      <c r="B60" s="4">
        <f>'korelačný koeficient'!B62</f>
        <v>20</v>
      </c>
      <c r="C60" s="4">
        <f>'korelačný koeficient'!C62</f>
        <v>5</v>
      </c>
      <c r="D60" s="17">
        <f t="shared" si="0"/>
        <v>8.587436716335144</v>
      </c>
      <c r="E60" s="17">
        <f t="shared" si="1"/>
        <v>-11.293814432989592</v>
      </c>
    </row>
    <row r="61" spans="1:5" ht="12.75">
      <c r="A61" s="4">
        <f>'korelačný koeficient'!A63</f>
        <v>60</v>
      </c>
      <c r="B61" s="4">
        <f>'korelačný koeficient'!B63</f>
        <v>24</v>
      </c>
      <c r="C61" s="4">
        <f>'korelačný koeficient'!C63</f>
        <v>7</v>
      </c>
      <c r="D61" s="17">
        <f t="shared" si="0"/>
        <v>8.380246254325883</v>
      </c>
      <c r="E61" s="17">
        <f t="shared" si="1"/>
        <v>-39.73473433782689</v>
      </c>
    </row>
  </sheetData>
  <mergeCells count="1">
    <mergeCell ref="G2:H5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TRUNI</cp:lastModifiedBy>
  <dcterms:created xsi:type="dcterms:W3CDTF">1997-01-24T11:07:25Z</dcterms:created>
  <dcterms:modified xsi:type="dcterms:W3CDTF">2012-02-21T11:35:24Z</dcterms:modified>
  <cp:category/>
  <cp:version/>
  <cp:contentType/>
  <cp:contentStatus/>
</cp:coreProperties>
</file>