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udaje" sheetId="1" r:id="rId1"/>
    <sheet name="test normality" sheetId="2" r:id="rId2"/>
    <sheet name="krit. hod. pre test normality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<sst xmlns="http://schemas.openxmlformats.org/spreadsheetml/2006/main" count="22" uniqueCount="21">
  <si>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pravdepodobnosť omylu v t-teste:</t>
  </si>
  <si>
    <t>C-D</t>
  </si>
  <si>
    <t>koeficienty</t>
  </si>
  <si>
    <t>E*F</t>
  </si>
  <si>
    <t>odchýlky</t>
  </si>
  <si>
    <t>D</t>
  </si>
  <si>
    <t>Y</t>
  </si>
  <si>
    <t>Diferencia</t>
  </si>
  <si>
    <t>Zoradené údaje o diferencii</t>
  </si>
  <si>
    <t>priemer diferencií</t>
  </si>
  <si>
    <t>súčet G</t>
  </si>
  <si>
    <t>súčet štvorcov H</t>
  </si>
  <si>
    <t>číslo</t>
  </si>
  <si>
    <t>podmienky A</t>
  </si>
  <si>
    <t>podmienky B</t>
  </si>
  <si>
    <t>počet</t>
  </si>
  <si>
    <t>Pri skúmaní, či mesiac pravidelného behania má vplyv na výkon žiakov v behu na 100 metrov, sme urobili experiment so 46 žiakmi. Na začiatku žiaci zabehli 100 metrov, pričom dosiahli časy uvedené v tabuľke. Potom počas 1 mesiaca prebehol experiment, v rámci ktorého každé ráno 30 minút behali. Na konci žiaci opäť zabehli 100 metrov, pričom dosiahli časy uvedené v tabuľke.
Štatisticky overte hypotézu „Medzi rozdielmi priemerov v behu na 100 metrov pred a po experimente nie je signifikantný rozdiel.“</t>
  </si>
  <si>
    <t>vopred zvolená pravdepodobnosť omylu</t>
  </si>
  <si>
    <t>n</t>
  </si>
  <si>
    <t>a / 2</t>
  </si>
  <si>
    <t>1 - a / 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</si>
</sst>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0.000%"/>
    <numFmt numFmtId="177" formatCode="0.0000%"/>
    <numFmt numFmtId="178" formatCode="0.0"/>
  </numFmts>
  <fonts count="41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sz val="10"/>
      <name val="Symbol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top" wrapText="1"/>
    </xf>
    <xf numFmtId="175" fontId="1" fillId="33" borderId="10" xfId="45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9" fontId="1" fillId="34" borderId="10" xfId="45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3" width="14.75390625" style="1" customWidth="1"/>
    <col min="4" max="4" width="9.125" style="1" customWidth="1"/>
    <col min="5" max="5" width="33.125" style="1" customWidth="1"/>
    <col min="6" max="16384" width="9.125" style="1" customWidth="1"/>
  </cols>
  <sheetData>
    <row r="1" spans="1:6" ht="78" customHeight="1">
      <c r="A1" s="27" t="s">
        <v>16</v>
      </c>
      <c r="B1" s="28"/>
      <c r="C1" s="28"/>
      <c r="D1" s="28"/>
      <c r="E1" s="28"/>
      <c r="F1" s="29"/>
    </row>
    <row r="3" spans="1:6" s="2" customFormat="1" ht="12.75" customHeight="1">
      <c r="A3" s="25" t="s">
        <v>12</v>
      </c>
      <c r="B3" s="5" t="s">
        <v>13</v>
      </c>
      <c r="C3" s="5" t="s">
        <v>14</v>
      </c>
      <c r="E3" s="4" t="s">
        <v>0</v>
      </c>
      <c r="F3" s="8">
        <f>TTEST(B4:B49,C4:C49,2,1)</f>
        <v>3.4803831873693854E-06</v>
      </c>
    </row>
    <row r="4" spans="1:3" ht="12.75">
      <c r="A4" s="26">
        <f>ROW(A4)-3</f>
        <v>1</v>
      </c>
      <c r="B4" s="7">
        <v>13.2</v>
      </c>
      <c r="C4" s="6">
        <v>12.9</v>
      </c>
    </row>
    <row r="5" spans="1:6" ht="12.75">
      <c r="A5" s="26">
        <f aca="true" t="shared" si="0" ref="A5:A49">ROW(A5)-3</f>
        <v>2</v>
      </c>
      <c r="B5" s="7">
        <v>13.5</v>
      </c>
      <c r="C5" s="6">
        <v>13.4</v>
      </c>
      <c r="E5" s="3" t="s">
        <v>17</v>
      </c>
      <c r="F5" s="21">
        <v>0.05</v>
      </c>
    </row>
    <row r="6" spans="1:3" ht="12.75">
      <c r="A6" s="26">
        <f t="shared" si="0"/>
        <v>3</v>
      </c>
      <c r="B6" s="7">
        <v>13.6</v>
      </c>
      <c r="C6" s="6">
        <v>13.8</v>
      </c>
    </row>
    <row r="7" spans="1:6" ht="12.75">
      <c r="A7" s="26">
        <f t="shared" si="0"/>
        <v>4</v>
      </c>
      <c r="B7" s="7">
        <v>13.7</v>
      </c>
      <c r="C7" s="6">
        <v>13.6</v>
      </c>
      <c r="E7" s="30" t="str">
        <f>IF(F3&lt;F5,"Nulovú hypotézu zamietame.","Nulovú hypotézu prijímame.")</f>
        <v>Nulovú hypotézu zamietame.</v>
      </c>
      <c r="F7" s="30"/>
    </row>
    <row r="8" spans="1:3" ht="12.75">
      <c r="A8" s="26">
        <f t="shared" si="0"/>
        <v>5</v>
      </c>
      <c r="B8" s="7">
        <v>13.8</v>
      </c>
      <c r="C8" s="6">
        <v>13.8</v>
      </c>
    </row>
    <row r="9" spans="1:3" ht="12.75">
      <c r="A9" s="26">
        <f t="shared" si="0"/>
        <v>6</v>
      </c>
      <c r="B9" s="7">
        <v>13.8</v>
      </c>
      <c r="C9" s="6">
        <v>13.9</v>
      </c>
    </row>
    <row r="10" spans="1:3" ht="12.75">
      <c r="A10" s="26">
        <f t="shared" si="0"/>
        <v>7</v>
      </c>
      <c r="B10" s="6">
        <v>13.9</v>
      </c>
      <c r="C10" s="6">
        <v>13.5</v>
      </c>
    </row>
    <row r="11" spans="1:3" ht="12.75">
      <c r="A11" s="26">
        <f t="shared" si="0"/>
        <v>8</v>
      </c>
      <c r="B11" s="6">
        <v>13.9</v>
      </c>
      <c r="C11" s="6">
        <v>13.2</v>
      </c>
    </row>
    <row r="12" spans="1:3" ht="12.75">
      <c r="A12" s="26">
        <f t="shared" si="0"/>
        <v>9</v>
      </c>
      <c r="B12" s="6">
        <v>14.1</v>
      </c>
      <c r="C12" s="6">
        <v>14.3</v>
      </c>
    </row>
    <row r="13" spans="1:3" ht="12.75">
      <c r="A13" s="26">
        <f t="shared" si="0"/>
        <v>10</v>
      </c>
      <c r="B13" s="6">
        <v>14.1</v>
      </c>
      <c r="C13" s="6">
        <v>14</v>
      </c>
    </row>
    <row r="14" spans="1:3" ht="12.75">
      <c r="A14" s="26">
        <f t="shared" si="0"/>
        <v>11</v>
      </c>
      <c r="B14" s="6">
        <v>14.1</v>
      </c>
      <c r="C14" s="6">
        <v>14.2</v>
      </c>
    </row>
    <row r="15" spans="1:3" ht="12.75">
      <c r="A15" s="26">
        <f t="shared" si="0"/>
        <v>12</v>
      </c>
      <c r="B15" s="6">
        <v>14.2</v>
      </c>
      <c r="C15" s="6">
        <v>13.8</v>
      </c>
    </row>
    <row r="16" spans="1:3" ht="12.75">
      <c r="A16" s="26">
        <f t="shared" si="0"/>
        <v>13</v>
      </c>
      <c r="B16" s="6">
        <v>14.2</v>
      </c>
      <c r="C16" s="6">
        <v>13.9</v>
      </c>
    </row>
    <row r="17" spans="1:3" ht="12.75">
      <c r="A17" s="26">
        <f t="shared" si="0"/>
        <v>14</v>
      </c>
      <c r="B17" s="6">
        <v>14.2</v>
      </c>
      <c r="C17" s="6">
        <v>14</v>
      </c>
    </row>
    <row r="18" spans="1:3" ht="12.75">
      <c r="A18" s="26">
        <f t="shared" si="0"/>
        <v>15</v>
      </c>
      <c r="B18" s="6">
        <v>14.3</v>
      </c>
      <c r="C18" s="6">
        <v>14.4</v>
      </c>
    </row>
    <row r="19" spans="1:3" ht="12.75">
      <c r="A19" s="26">
        <f t="shared" si="0"/>
        <v>16</v>
      </c>
      <c r="B19" s="6">
        <v>14.3</v>
      </c>
      <c r="C19" s="6">
        <v>14.1</v>
      </c>
    </row>
    <row r="20" spans="1:3" ht="12.75">
      <c r="A20" s="26">
        <f t="shared" si="0"/>
        <v>17</v>
      </c>
      <c r="B20" s="6">
        <v>14.4</v>
      </c>
      <c r="C20" s="6">
        <v>14</v>
      </c>
    </row>
    <row r="21" spans="1:3" ht="12.75">
      <c r="A21" s="26">
        <f t="shared" si="0"/>
        <v>18</v>
      </c>
      <c r="B21" s="6">
        <v>14.4</v>
      </c>
      <c r="C21" s="6">
        <v>13.9</v>
      </c>
    </row>
    <row r="22" spans="1:3" ht="12.75">
      <c r="A22" s="26">
        <f t="shared" si="0"/>
        <v>19</v>
      </c>
      <c r="B22" s="6">
        <v>14.4</v>
      </c>
      <c r="C22" s="6">
        <v>14.2</v>
      </c>
    </row>
    <row r="23" spans="1:3" ht="12.75">
      <c r="A23" s="26">
        <f t="shared" si="0"/>
        <v>20</v>
      </c>
      <c r="B23" s="6">
        <v>14.4</v>
      </c>
      <c r="C23" s="6">
        <v>14.5</v>
      </c>
    </row>
    <row r="24" spans="1:3" ht="12.75">
      <c r="A24" s="26">
        <f t="shared" si="0"/>
        <v>21</v>
      </c>
      <c r="B24" s="6">
        <v>14.5</v>
      </c>
      <c r="C24" s="6">
        <v>14.5</v>
      </c>
    </row>
    <row r="25" spans="1:3" ht="12.75">
      <c r="A25" s="26">
        <f t="shared" si="0"/>
        <v>22</v>
      </c>
      <c r="B25" s="6">
        <v>14.5</v>
      </c>
      <c r="C25" s="6">
        <v>14.2</v>
      </c>
    </row>
    <row r="26" spans="1:3" ht="12.75">
      <c r="A26" s="26">
        <f t="shared" si="0"/>
        <v>23</v>
      </c>
      <c r="B26" s="6">
        <v>14.6</v>
      </c>
      <c r="C26" s="6">
        <v>14.1</v>
      </c>
    </row>
    <row r="27" spans="1:3" ht="12.75">
      <c r="A27" s="26">
        <f t="shared" si="0"/>
        <v>24</v>
      </c>
      <c r="B27" s="6">
        <v>14.6</v>
      </c>
      <c r="C27" s="6">
        <v>14.2</v>
      </c>
    </row>
    <row r="28" spans="1:3" ht="12.75">
      <c r="A28" s="26">
        <f t="shared" si="0"/>
        <v>25</v>
      </c>
      <c r="B28" s="6">
        <v>14.7</v>
      </c>
      <c r="C28" s="6">
        <v>14.3</v>
      </c>
    </row>
    <row r="29" spans="1:3" ht="12.75">
      <c r="A29" s="26">
        <f t="shared" si="0"/>
        <v>26</v>
      </c>
      <c r="B29" s="6">
        <v>14.7</v>
      </c>
      <c r="C29" s="6">
        <v>14.5</v>
      </c>
    </row>
    <row r="30" spans="1:3" ht="12.75">
      <c r="A30" s="26">
        <f t="shared" si="0"/>
        <v>27</v>
      </c>
      <c r="B30" s="6">
        <v>14.8</v>
      </c>
      <c r="C30" s="6">
        <v>14.9</v>
      </c>
    </row>
    <row r="31" spans="1:3" ht="12.75">
      <c r="A31" s="26">
        <f t="shared" si="0"/>
        <v>28</v>
      </c>
      <c r="B31" s="6">
        <v>14.8</v>
      </c>
      <c r="C31" s="6">
        <v>14.6</v>
      </c>
    </row>
    <row r="32" spans="1:3" ht="12.75">
      <c r="A32" s="26">
        <f t="shared" si="0"/>
        <v>29</v>
      </c>
      <c r="B32" s="6">
        <v>14.9</v>
      </c>
      <c r="C32" s="6">
        <v>14.2</v>
      </c>
    </row>
    <row r="33" spans="1:3" ht="12.75">
      <c r="A33" s="26">
        <f t="shared" si="0"/>
        <v>30</v>
      </c>
      <c r="B33" s="6">
        <v>14.9</v>
      </c>
      <c r="C33" s="6">
        <v>14.1</v>
      </c>
    </row>
    <row r="34" spans="1:3" ht="12.75">
      <c r="A34" s="26">
        <f t="shared" si="0"/>
        <v>31</v>
      </c>
      <c r="B34" s="6">
        <v>15</v>
      </c>
      <c r="C34" s="6">
        <v>14.8</v>
      </c>
    </row>
    <row r="35" spans="1:3" ht="12.75">
      <c r="A35" s="26">
        <f t="shared" si="0"/>
        <v>32</v>
      </c>
      <c r="B35" s="6">
        <v>15.1</v>
      </c>
      <c r="C35" s="6">
        <v>14.9</v>
      </c>
    </row>
    <row r="36" spans="1:3" ht="12.75">
      <c r="A36" s="26">
        <f t="shared" si="0"/>
        <v>33</v>
      </c>
      <c r="B36" s="6">
        <v>15.1</v>
      </c>
      <c r="C36" s="6">
        <v>14.5</v>
      </c>
    </row>
    <row r="37" spans="1:3" ht="12.75">
      <c r="A37" s="26">
        <f t="shared" si="0"/>
        <v>34</v>
      </c>
      <c r="B37" s="6">
        <v>15.2</v>
      </c>
      <c r="C37" s="6">
        <v>15.6</v>
      </c>
    </row>
    <row r="38" spans="1:3" ht="12.75">
      <c r="A38" s="26">
        <f t="shared" si="0"/>
        <v>35</v>
      </c>
      <c r="B38" s="6">
        <v>15.4</v>
      </c>
      <c r="C38" s="6">
        <v>15.5</v>
      </c>
    </row>
    <row r="39" spans="1:3" ht="12.75">
      <c r="A39" s="26">
        <f t="shared" si="0"/>
        <v>36</v>
      </c>
      <c r="B39" s="6">
        <v>15.5</v>
      </c>
      <c r="C39" s="6">
        <v>15.2</v>
      </c>
    </row>
    <row r="40" spans="1:3" ht="12.75">
      <c r="A40" s="26">
        <f t="shared" si="0"/>
        <v>37</v>
      </c>
      <c r="B40" s="6">
        <v>15.6</v>
      </c>
      <c r="C40" s="6">
        <v>15.3</v>
      </c>
    </row>
    <row r="41" spans="1:3" ht="12.75">
      <c r="A41" s="26">
        <f t="shared" si="0"/>
        <v>38</v>
      </c>
      <c r="B41" s="6">
        <v>15.6</v>
      </c>
      <c r="C41" s="6">
        <v>15.8</v>
      </c>
    </row>
    <row r="42" spans="1:3" ht="12.75">
      <c r="A42" s="26">
        <f t="shared" si="0"/>
        <v>39</v>
      </c>
      <c r="B42" s="6">
        <v>15.8</v>
      </c>
      <c r="C42" s="6">
        <v>15.2</v>
      </c>
    </row>
    <row r="43" spans="1:3" ht="12.75">
      <c r="A43" s="26">
        <f t="shared" si="0"/>
        <v>40</v>
      </c>
      <c r="B43" s="6">
        <v>16</v>
      </c>
      <c r="C43" s="6">
        <v>15.1</v>
      </c>
    </row>
    <row r="44" spans="1:3" ht="12.75">
      <c r="A44" s="26">
        <f t="shared" si="0"/>
        <v>41</v>
      </c>
      <c r="B44" s="6">
        <v>16.2</v>
      </c>
      <c r="C44" s="6">
        <v>16</v>
      </c>
    </row>
    <row r="45" spans="1:3" ht="12.75">
      <c r="A45" s="26">
        <f t="shared" si="0"/>
        <v>42</v>
      </c>
      <c r="B45" s="6">
        <v>16.4</v>
      </c>
      <c r="C45" s="6">
        <v>16.2</v>
      </c>
    </row>
    <row r="46" spans="1:3" ht="12.75">
      <c r="A46" s="26">
        <f t="shared" si="0"/>
        <v>43</v>
      </c>
      <c r="B46" s="6">
        <v>16.6</v>
      </c>
      <c r="C46" s="6">
        <v>16.7</v>
      </c>
    </row>
    <row r="47" spans="1:3" ht="12.75">
      <c r="A47" s="26">
        <f t="shared" si="0"/>
        <v>44</v>
      </c>
      <c r="B47" s="6">
        <v>16.8</v>
      </c>
      <c r="C47" s="6">
        <v>16</v>
      </c>
    </row>
    <row r="48" spans="1:3" ht="12.75">
      <c r="A48" s="26">
        <f t="shared" si="0"/>
        <v>45</v>
      </c>
      <c r="B48" s="6">
        <v>16.9</v>
      </c>
      <c r="C48" s="6">
        <v>16.2</v>
      </c>
    </row>
    <row r="49" spans="1:3" ht="12.75">
      <c r="A49" s="26">
        <f t="shared" si="0"/>
        <v>46</v>
      </c>
      <c r="B49" s="6">
        <v>17.6</v>
      </c>
      <c r="C49" s="6">
        <v>17.3</v>
      </c>
    </row>
  </sheetData>
  <sheetProtection/>
  <mergeCells count="2">
    <mergeCell ref="A1:F1"/>
    <mergeCell ref="E7:F7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6" sqref="J6"/>
    </sheetView>
  </sheetViews>
  <sheetFormatPr defaultColWidth="6.75390625" defaultRowHeight="12.75"/>
  <cols>
    <col min="1" max="1" width="9.125" style="16" customWidth="1"/>
    <col min="2" max="2" width="8.875" style="16" customWidth="1"/>
    <col min="3" max="8" width="6.75390625" style="16" customWidth="1"/>
    <col min="9" max="9" width="17.875" style="16" customWidth="1"/>
    <col min="10" max="16384" width="6.75390625" style="16" customWidth="1"/>
  </cols>
  <sheetData>
    <row r="1" spans="1:10" s="12" customFormat="1" ht="25.5" customHeight="1">
      <c r="A1" s="9" t="s">
        <v>12</v>
      </c>
      <c r="B1" s="9" t="s">
        <v>7</v>
      </c>
      <c r="C1" s="31" t="s">
        <v>8</v>
      </c>
      <c r="D1" s="31"/>
      <c r="E1" s="9" t="s">
        <v>1</v>
      </c>
      <c r="F1" s="9" t="s">
        <v>2</v>
      </c>
      <c r="G1" s="9" t="s">
        <v>3</v>
      </c>
      <c r="H1" s="9" t="s">
        <v>4</v>
      </c>
      <c r="I1" s="10" t="s">
        <v>15</v>
      </c>
      <c r="J1" s="11">
        <f>COUNT(B2:B47)</f>
        <v>46</v>
      </c>
    </row>
    <row r="2" spans="1:10" ht="12.75" customHeight="1">
      <c r="A2" s="13">
        <f>ROW(A2)-1</f>
        <v>1</v>
      </c>
      <c r="B2" s="3">
        <f>udaje!B4-udaje!C4</f>
        <v>0.29999999999999893</v>
      </c>
      <c r="C2" s="13">
        <f aca="true" t="shared" si="0" ref="C2:C47">LARGE($B$2:$B$47,A2)</f>
        <v>0.9000000000000004</v>
      </c>
      <c r="D2" s="13">
        <f aca="true" t="shared" si="1" ref="D2:D47">LARGE($B$2:$B$47,$J$1-A2+1)</f>
        <v>-0.40000000000000036</v>
      </c>
      <c r="E2" s="19">
        <f>IF(A2&gt;$J$1/2,0,C2-D2)</f>
        <v>1.3000000000000007</v>
      </c>
      <c r="F2" s="19">
        <f>IF(A2&gt;$J$1/2,0,($J$1+1)/2-A2)</f>
        <v>22.5</v>
      </c>
      <c r="G2" s="20">
        <f>IF(A2&gt;$J$1/2,0,E2*F2)</f>
        <v>29.250000000000014</v>
      </c>
      <c r="H2" s="14">
        <f>C2-$J$2</f>
        <v>0.6695652173913047</v>
      </c>
      <c r="I2" s="15" t="s">
        <v>9</v>
      </c>
      <c r="J2" s="14">
        <f>AVERAGE(B2:B47)</f>
        <v>0.23043478260869568</v>
      </c>
    </row>
    <row r="3" spans="1:10" ht="12.75" customHeight="1">
      <c r="A3" s="13">
        <f aca="true" t="shared" si="2" ref="A3:A47">ROW(A3)-1</f>
        <v>2</v>
      </c>
      <c r="B3" s="3">
        <f>udaje!B5-udaje!C5</f>
        <v>0.09999999999999964</v>
      </c>
      <c r="C3" s="13">
        <f t="shared" si="0"/>
        <v>0.8000000000000007</v>
      </c>
      <c r="D3" s="13">
        <f t="shared" si="1"/>
        <v>-0.20000000000000107</v>
      </c>
      <c r="E3" s="19">
        <f aca="true" t="shared" si="3" ref="E3:E47">IF(A3&gt;$J$1/2,0,C3-D3)</f>
        <v>1.0000000000000018</v>
      </c>
      <c r="F3" s="19">
        <f aca="true" t="shared" si="4" ref="F3:F47">IF(A3&gt;$J$1/2,0,($J$1+1)/2-A3)</f>
        <v>21.5</v>
      </c>
      <c r="G3" s="20">
        <f aca="true" t="shared" si="5" ref="G3:G47">IF(A3&gt;$J$1/2,0,E3*F3)</f>
        <v>21.50000000000004</v>
      </c>
      <c r="H3" s="14">
        <f aca="true" t="shared" si="6" ref="H3:H47">C3-$J$2</f>
        <v>0.5695652173913051</v>
      </c>
      <c r="I3" s="15" t="s">
        <v>10</v>
      </c>
      <c r="J3" s="19">
        <f>SUM(G2:G47)</f>
        <v>177.00000000000009</v>
      </c>
    </row>
    <row r="4" spans="1:10" ht="12.75" customHeight="1">
      <c r="A4" s="13">
        <f t="shared" si="2"/>
        <v>3</v>
      </c>
      <c r="B4" s="3">
        <f>udaje!B6-udaje!C6</f>
        <v>-0.20000000000000107</v>
      </c>
      <c r="C4" s="13">
        <f t="shared" si="0"/>
        <v>0.8000000000000007</v>
      </c>
      <c r="D4" s="13">
        <f t="shared" si="1"/>
        <v>-0.20000000000000107</v>
      </c>
      <c r="E4" s="19">
        <f t="shared" si="3"/>
        <v>1.0000000000000018</v>
      </c>
      <c r="F4" s="19">
        <f t="shared" si="4"/>
        <v>20.5</v>
      </c>
      <c r="G4" s="20">
        <f t="shared" si="5"/>
        <v>20.500000000000036</v>
      </c>
      <c r="H4" s="14">
        <f t="shared" si="6"/>
        <v>0.5695652173913051</v>
      </c>
      <c r="I4" s="15" t="s">
        <v>11</v>
      </c>
      <c r="J4" s="3">
        <f>SUMSQ(H2:H47)</f>
        <v>4.09739130434783</v>
      </c>
    </row>
    <row r="5" spans="1:10" ht="12.75" customHeight="1">
      <c r="A5" s="13">
        <f t="shared" si="2"/>
        <v>4</v>
      </c>
      <c r="B5" s="3">
        <f>udaje!B7-udaje!C7</f>
        <v>0.09999999999999964</v>
      </c>
      <c r="C5" s="13">
        <f t="shared" si="0"/>
        <v>0.7000000000000011</v>
      </c>
      <c r="D5" s="13">
        <f t="shared" si="1"/>
        <v>-0.20000000000000107</v>
      </c>
      <c r="E5" s="19">
        <f t="shared" si="3"/>
        <v>0.9000000000000021</v>
      </c>
      <c r="F5" s="19">
        <f t="shared" si="4"/>
        <v>19.5</v>
      </c>
      <c r="G5" s="20">
        <f t="shared" si="5"/>
        <v>17.55000000000004</v>
      </c>
      <c r="H5" s="14">
        <f t="shared" si="6"/>
        <v>0.4695652173913054</v>
      </c>
      <c r="I5" s="15" t="s">
        <v>5</v>
      </c>
      <c r="J5" s="3">
        <f>J3/SQRT(J1*J1*J1*J4)</f>
        <v>0.280273991234803</v>
      </c>
    </row>
    <row r="6" spans="1:10" ht="12.75" customHeight="1">
      <c r="A6" s="13">
        <f t="shared" si="2"/>
        <v>5</v>
      </c>
      <c r="B6" s="3">
        <f>udaje!B8-udaje!C8</f>
        <v>0</v>
      </c>
      <c r="C6" s="13">
        <f t="shared" si="0"/>
        <v>0.7000000000000011</v>
      </c>
      <c r="D6" s="13">
        <f t="shared" si="1"/>
        <v>-0.09999999999999964</v>
      </c>
      <c r="E6" s="19">
        <f t="shared" si="3"/>
        <v>0.8000000000000007</v>
      </c>
      <c r="F6" s="19">
        <f t="shared" si="4"/>
        <v>18.5</v>
      </c>
      <c r="G6" s="20">
        <f t="shared" si="5"/>
        <v>14.800000000000013</v>
      </c>
      <c r="H6" s="14">
        <f t="shared" si="6"/>
        <v>0.4695652173913054</v>
      </c>
      <c r="I6" s="17" t="s">
        <v>6</v>
      </c>
      <c r="J6" s="18">
        <f>SQRT(J1)*(J5-0.2820948)/0.029986</f>
        <v>-0.4118363863713965</v>
      </c>
    </row>
    <row r="7" spans="1:8" ht="12.75" customHeight="1">
      <c r="A7" s="13">
        <f t="shared" si="2"/>
        <v>6</v>
      </c>
      <c r="B7" s="3">
        <f>udaje!B9-udaje!C9</f>
        <v>-0.09999999999999964</v>
      </c>
      <c r="C7" s="13">
        <f t="shared" si="0"/>
        <v>0.6999999999999993</v>
      </c>
      <c r="D7" s="13">
        <f t="shared" si="1"/>
        <v>-0.09999999999999964</v>
      </c>
      <c r="E7" s="19">
        <f t="shared" si="3"/>
        <v>0.7999999999999989</v>
      </c>
      <c r="F7" s="19">
        <f t="shared" si="4"/>
        <v>17.5</v>
      </c>
      <c r="G7" s="20">
        <f t="shared" si="5"/>
        <v>13.999999999999982</v>
      </c>
      <c r="H7" s="14">
        <f t="shared" si="6"/>
        <v>0.46956521739130364</v>
      </c>
    </row>
    <row r="8" spans="1:8" ht="12.75" customHeight="1">
      <c r="A8" s="13">
        <f t="shared" si="2"/>
        <v>7</v>
      </c>
      <c r="B8" s="3">
        <f>udaje!B10-udaje!C10</f>
        <v>0.40000000000000036</v>
      </c>
      <c r="C8" s="13">
        <f t="shared" si="0"/>
        <v>0.6000000000000014</v>
      </c>
      <c r="D8" s="13">
        <f t="shared" si="1"/>
        <v>-0.09999999999999964</v>
      </c>
      <c r="E8" s="19">
        <f t="shared" si="3"/>
        <v>0.7000000000000011</v>
      </c>
      <c r="F8" s="19">
        <f t="shared" si="4"/>
        <v>16.5</v>
      </c>
      <c r="G8" s="20">
        <f t="shared" si="5"/>
        <v>11.550000000000018</v>
      </c>
      <c r="H8" s="14">
        <f t="shared" si="6"/>
        <v>0.36956521739130577</v>
      </c>
    </row>
    <row r="9" spans="1:8" ht="12.75" customHeight="1">
      <c r="A9" s="13">
        <f t="shared" si="2"/>
        <v>8</v>
      </c>
      <c r="B9" s="3">
        <f>udaje!B11-udaje!C11</f>
        <v>0.7000000000000011</v>
      </c>
      <c r="C9" s="13">
        <f t="shared" si="0"/>
        <v>0.5</v>
      </c>
      <c r="D9" s="13">
        <f t="shared" si="1"/>
        <v>-0.09999999999999964</v>
      </c>
      <c r="E9" s="19">
        <f t="shared" si="3"/>
        <v>0.5999999999999996</v>
      </c>
      <c r="F9" s="19">
        <f t="shared" si="4"/>
        <v>15.5</v>
      </c>
      <c r="G9" s="20">
        <f t="shared" si="5"/>
        <v>9.299999999999994</v>
      </c>
      <c r="H9" s="14">
        <f t="shared" si="6"/>
        <v>0.26956521739130435</v>
      </c>
    </row>
    <row r="10" spans="1:8" ht="12.75" customHeight="1">
      <c r="A10" s="13">
        <f t="shared" si="2"/>
        <v>9</v>
      </c>
      <c r="B10" s="3">
        <f>udaje!B12-udaje!C12</f>
        <v>-0.20000000000000107</v>
      </c>
      <c r="C10" s="13">
        <f t="shared" si="0"/>
        <v>0.5</v>
      </c>
      <c r="D10" s="13">
        <f t="shared" si="1"/>
        <v>-0.09999999999999964</v>
      </c>
      <c r="E10" s="19">
        <f t="shared" si="3"/>
        <v>0.5999999999999996</v>
      </c>
      <c r="F10" s="19">
        <f t="shared" si="4"/>
        <v>14.5</v>
      </c>
      <c r="G10" s="20">
        <f t="shared" si="5"/>
        <v>8.699999999999996</v>
      </c>
      <c r="H10" s="14">
        <f t="shared" si="6"/>
        <v>0.26956521739130435</v>
      </c>
    </row>
    <row r="11" spans="1:8" ht="12.75" customHeight="1">
      <c r="A11" s="13">
        <f t="shared" si="2"/>
        <v>10</v>
      </c>
      <c r="B11" s="3">
        <f>udaje!B13-udaje!C13</f>
        <v>0.09999999999999964</v>
      </c>
      <c r="C11" s="13">
        <f t="shared" si="0"/>
        <v>0.40000000000000036</v>
      </c>
      <c r="D11" s="13">
        <f t="shared" si="1"/>
        <v>-0.09999999999999964</v>
      </c>
      <c r="E11" s="19">
        <f t="shared" si="3"/>
        <v>0.5</v>
      </c>
      <c r="F11" s="19">
        <f t="shared" si="4"/>
        <v>13.5</v>
      </c>
      <c r="G11" s="20">
        <f t="shared" si="5"/>
        <v>6.75</v>
      </c>
      <c r="H11" s="14">
        <f t="shared" si="6"/>
        <v>0.16956521739130467</v>
      </c>
    </row>
    <row r="12" spans="1:8" ht="12.75" customHeight="1">
      <c r="A12" s="13">
        <f t="shared" si="2"/>
        <v>11</v>
      </c>
      <c r="B12" s="3">
        <f>udaje!B14-udaje!C14</f>
        <v>-0.09999999999999964</v>
      </c>
      <c r="C12" s="13">
        <f t="shared" si="0"/>
        <v>0.40000000000000036</v>
      </c>
      <c r="D12" s="13">
        <f t="shared" si="1"/>
        <v>-0.09999999999999787</v>
      </c>
      <c r="E12" s="19">
        <f t="shared" si="3"/>
        <v>0.4999999999999982</v>
      </c>
      <c r="F12" s="19">
        <f t="shared" si="4"/>
        <v>12.5</v>
      </c>
      <c r="G12" s="20">
        <f t="shared" si="5"/>
        <v>6.249999999999978</v>
      </c>
      <c r="H12" s="14">
        <f t="shared" si="6"/>
        <v>0.16956521739130467</v>
      </c>
    </row>
    <row r="13" spans="1:8" ht="12.75" customHeight="1">
      <c r="A13" s="13">
        <f t="shared" si="2"/>
        <v>12</v>
      </c>
      <c r="B13" s="3">
        <f>udaje!B15-udaje!C15</f>
        <v>0.3999999999999986</v>
      </c>
      <c r="C13" s="13">
        <f t="shared" si="0"/>
        <v>0.40000000000000036</v>
      </c>
      <c r="D13" s="13">
        <f t="shared" si="1"/>
        <v>0</v>
      </c>
      <c r="E13" s="19">
        <f t="shared" si="3"/>
        <v>0.40000000000000036</v>
      </c>
      <c r="F13" s="19">
        <f t="shared" si="4"/>
        <v>11.5</v>
      </c>
      <c r="G13" s="20">
        <f t="shared" si="5"/>
        <v>4.600000000000004</v>
      </c>
      <c r="H13" s="14">
        <f t="shared" si="6"/>
        <v>0.16956521739130467</v>
      </c>
    </row>
    <row r="14" spans="1:8" ht="12.75" customHeight="1">
      <c r="A14" s="13">
        <f t="shared" si="2"/>
        <v>13</v>
      </c>
      <c r="B14" s="3">
        <f>udaje!B16-udaje!C16</f>
        <v>0.29999999999999893</v>
      </c>
      <c r="C14" s="13">
        <f t="shared" si="0"/>
        <v>0.3999999999999986</v>
      </c>
      <c r="D14" s="13">
        <f t="shared" si="1"/>
        <v>0</v>
      </c>
      <c r="E14" s="19">
        <f t="shared" si="3"/>
        <v>0.3999999999999986</v>
      </c>
      <c r="F14" s="19">
        <f t="shared" si="4"/>
        <v>10.5</v>
      </c>
      <c r="G14" s="20">
        <f t="shared" si="5"/>
        <v>4.199999999999985</v>
      </c>
      <c r="H14" s="14">
        <f t="shared" si="6"/>
        <v>0.1695652173913029</v>
      </c>
    </row>
    <row r="15" spans="1:8" ht="12.75" customHeight="1">
      <c r="A15" s="13">
        <f t="shared" si="2"/>
        <v>14</v>
      </c>
      <c r="B15" s="3">
        <f>udaje!B17-udaje!C17</f>
        <v>0.1999999999999993</v>
      </c>
      <c r="C15" s="13">
        <f t="shared" si="0"/>
        <v>0.3999999999999986</v>
      </c>
      <c r="D15" s="13">
        <f t="shared" si="1"/>
        <v>0.09999999999999964</v>
      </c>
      <c r="E15" s="19">
        <f t="shared" si="3"/>
        <v>0.29999999999999893</v>
      </c>
      <c r="F15" s="19">
        <f t="shared" si="4"/>
        <v>9.5</v>
      </c>
      <c r="G15" s="20">
        <f t="shared" si="5"/>
        <v>2.84999999999999</v>
      </c>
      <c r="H15" s="14">
        <f t="shared" si="6"/>
        <v>0.1695652173913029</v>
      </c>
    </row>
    <row r="16" spans="1:8" ht="12.75" customHeight="1">
      <c r="A16" s="13">
        <f t="shared" si="2"/>
        <v>15</v>
      </c>
      <c r="B16" s="3">
        <f>udaje!B18-udaje!C18</f>
        <v>-0.09999999999999964</v>
      </c>
      <c r="C16" s="13">
        <f t="shared" si="0"/>
        <v>0.3000000000000007</v>
      </c>
      <c r="D16" s="13">
        <f t="shared" si="1"/>
        <v>0.09999999999999964</v>
      </c>
      <c r="E16" s="19">
        <f t="shared" si="3"/>
        <v>0.20000000000000107</v>
      </c>
      <c r="F16" s="19">
        <f t="shared" si="4"/>
        <v>8.5</v>
      </c>
      <c r="G16" s="20">
        <f t="shared" si="5"/>
        <v>1.700000000000009</v>
      </c>
      <c r="H16" s="14">
        <f t="shared" si="6"/>
        <v>0.06956521739130503</v>
      </c>
    </row>
    <row r="17" spans="1:8" ht="12.75" customHeight="1">
      <c r="A17" s="13">
        <f t="shared" si="2"/>
        <v>16</v>
      </c>
      <c r="B17" s="3">
        <f>udaje!B19-udaje!C19</f>
        <v>0.20000000000000107</v>
      </c>
      <c r="C17" s="13">
        <f t="shared" si="0"/>
        <v>0.3000000000000007</v>
      </c>
      <c r="D17" s="13">
        <f t="shared" si="1"/>
        <v>0.09999999999999964</v>
      </c>
      <c r="E17" s="19">
        <f t="shared" si="3"/>
        <v>0.20000000000000107</v>
      </c>
      <c r="F17" s="19">
        <f t="shared" si="4"/>
        <v>7.5</v>
      </c>
      <c r="G17" s="20">
        <f t="shared" si="5"/>
        <v>1.500000000000008</v>
      </c>
      <c r="H17" s="14">
        <f t="shared" si="6"/>
        <v>0.06956521739130503</v>
      </c>
    </row>
    <row r="18" spans="1:8" ht="12.75" customHeight="1">
      <c r="A18" s="13">
        <f t="shared" si="2"/>
        <v>17</v>
      </c>
      <c r="B18" s="3">
        <f>udaje!B20-udaje!C20</f>
        <v>0.40000000000000036</v>
      </c>
      <c r="C18" s="13">
        <f t="shared" si="0"/>
        <v>0.3000000000000007</v>
      </c>
      <c r="D18" s="13">
        <f t="shared" si="1"/>
        <v>0.1999999999999993</v>
      </c>
      <c r="E18" s="19">
        <f t="shared" si="3"/>
        <v>0.10000000000000142</v>
      </c>
      <c r="F18" s="19">
        <f t="shared" si="4"/>
        <v>6.5</v>
      </c>
      <c r="G18" s="20">
        <f t="shared" si="5"/>
        <v>0.6500000000000092</v>
      </c>
      <c r="H18" s="14">
        <f t="shared" si="6"/>
        <v>0.06956521739130503</v>
      </c>
    </row>
    <row r="19" spans="1:8" ht="12.75" customHeight="1">
      <c r="A19" s="13">
        <f t="shared" si="2"/>
        <v>18</v>
      </c>
      <c r="B19" s="3">
        <f>udaje!B21-udaje!C21</f>
        <v>0.5</v>
      </c>
      <c r="C19" s="13">
        <f t="shared" si="0"/>
        <v>0.29999999999999893</v>
      </c>
      <c r="D19" s="13">
        <f t="shared" si="1"/>
        <v>0.1999999999999993</v>
      </c>
      <c r="E19" s="19">
        <f t="shared" si="3"/>
        <v>0.09999999999999964</v>
      </c>
      <c r="F19" s="19">
        <f t="shared" si="4"/>
        <v>5.5</v>
      </c>
      <c r="G19" s="20">
        <f t="shared" si="5"/>
        <v>0.549999999999998</v>
      </c>
      <c r="H19" s="14">
        <f t="shared" si="6"/>
        <v>0.06956521739130325</v>
      </c>
    </row>
    <row r="20" spans="1:8" ht="12.75" customHeight="1">
      <c r="A20" s="13">
        <f t="shared" si="2"/>
        <v>19</v>
      </c>
      <c r="B20" s="3">
        <f>udaje!B22-udaje!C22</f>
        <v>0.20000000000000107</v>
      </c>
      <c r="C20" s="13">
        <f aca="true" t="shared" si="7" ref="C20:C33">LARGE($B$2:$B$47,A20)</f>
        <v>0.29999999999999893</v>
      </c>
      <c r="D20" s="13">
        <f aca="true" t="shared" si="8" ref="D20:D33">LARGE($B$2:$B$47,$J$1-A20+1)</f>
        <v>0.1999999999999993</v>
      </c>
      <c r="E20" s="19">
        <f aca="true" t="shared" si="9" ref="E20:E33">IF(A20&gt;$J$1/2,0,C20-D20)</f>
        <v>0.09999999999999964</v>
      </c>
      <c r="F20" s="19">
        <f aca="true" t="shared" si="10" ref="F20:F33">IF(A20&gt;$J$1/2,0,($J$1+1)/2-A20)</f>
        <v>4.5</v>
      </c>
      <c r="G20" s="20">
        <f aca="true" t="shared" si="11" ref="G20:G33">IF(A20&gt;$J$1/2,0,E20*F20)</f>
        <v>0.4499999999999984</v>
      </c>
      <c r="H20" s="14">
        <f aca="true" t="shared" si="12" ref="H20:H33">C20-$J$2</f>
        <v>0.06956521739130325</v>
      </c>
    </row>
    <row r="21" spans="1:8" ht="12.75" customHeight="1">
      <c r="A21" s="13">
        <f t="shared" si="2"/>
        <v>20</v>
      </c>
      <c r="B21" s="3">
        <f>udaje!B23-udaje!C23</f>
        <v>-0.09999999999999964</v>
      </c>
      <c r="C21" s="13">
        <f t="shared" si="7"/>
        <v>0.29999999999999893</v>
      </c>
      <c r="D21" s="13">
        <f t="shared" si="8"/>
        <v>0.1999999999999993</v>
      </c>
      <c r="E21" s="19">
        <f t="shared" si="9"/>
        <v>0.09999999999999964</v>
      </c>
      <c r="F21" s="19">
        <f t="shared" si="10"/>
        <v>3.5</v>
      </c>
      <c r="G21" s="20">
        <f t="shared" si="11"/>
        <v>0.34999999999999876</v>
      </c>
      <c r="H21" s="14">
        <f t="shared" si="12"/>
        <v>0.06956521739130325</v>
      </c>
    </row>
    <row r="22" spans="1:8" ht="12.75" customHeight="1">
      <c r="A22" s="13">
        <f t="shared" si="2"/>
        <v>21</v>
      </c>
      <c r="B22" s="3">
        <f>udaje!B24-udaje!C24</f>
        <v>0</v>
      </c>
      <c r="C22" s="13">
        <f t="shared" si="7"/>
        <v>0.20000000000000107</v>
      </c>
      <c r="D22" s="13">
        <f t="shared" si="8"/>
        <v>0.1999999999999993</v>
      </c>
      <c r="E22" s="19">
        <f t="shared" si="9"/>
        <v>1.7763568394002505E-15</v>
      </c>
      <c r="F22" s="19">
        <f t="shared" si="10"/>
        <v>2.5</v>
      </c>
      <c r="G22" s="20">
        <f t="shared" si="11"/>
        <v>4.440892098500626E-15</v>
      </c>
      <c r="H22" s="14">
        <f t="shared" si="12"/>
        <v>-0.030434782608694616</v>
      </c>
    </row>
    <row r="23" spans="1:8" ht="12.75" customHeight="1">
      <c r="A23" s="13">
        <f t="shared" si="2"/>
        <v>22</v>
      </c>
      <c r="B23" s="3">
        <f>udaje!B25-udaje!C25</f>
        <v>0.3000000000000007</v>
      </c>
      <c r="C23" s="13">
        <f t="shared" si="7"/>
        <v>0.20000000000000107</v>
      </c>
      <c r="D23" s="13">
        <f t="shared" si="8"/>
        <v>0.1999999999999993</v>
      </c>
      <c r="E23" s="19">
        <f t="shared" si="9"/>
        <v>1.7763568394002505E-15</v>
      </c>
      <c r="F23" s="19">
        <f t="shared" si="10"/>
        <v>1.5</v>
      </c>
      <c r="G23" s="20">
        <f t="shared" si="11"/>
        <v>2.6645352591003757E-15</v>
      </c>
      <c r="H23" s="14">
        <f t="shared" si="12"/>
        <v>-0.030434782608694616</v>
      </c>
    </row>
    <row r="24" spans="1:8" ht="12.75" customHeight="1">
      <c r="A24" s="13">
        <f t="shared" si="2"/>
        <v>23</v>
      </c>
      <c r="B24" s="3">
        <f>udaje!B26-udaje!C26</f>
        <v>0.5</v>
      </c>
      <c r="C24" s="13">
        <f t="shared" si="7"/>
        <v>0.20000000000000107</v>
      </c>
      <c r="D24" s="13">
        <f t="shared" si="8"/>
        <v>0.20000000000000107</v>
      </c>
      <c r="E24" s="19">
        <f t="shared" si="9"/>
        <v>0</v>
      </c>
      <c r="F24" s="19">
        <f t="shared" si="10"/>
        <v>0.5</v>
      </c>
      <c r="G24" s="20">
        <f t="shared" si="11"/>
        <v>0</v>
      </c>
      <c r="H24" s="14">
        <f t="shared" si="12"/>
        <v>-0.030434782608694616</v>
      </c>
    </row>
    <row r="25" spans="1:8" ht="12.75" customHeight="1">
      <c r="A25" s="13">
        <f t="shared" si="2"/>
        <v>24</v>
      </c>
      <c r="B25" s="3">
        <f>udaje!B27-udaje!C27</f>
        <v>0.40000000000000036</v>
      </c>
      <c r="C25" s="13">
        <f t="shared" si="7"/>
        <v>0.20000000000000107</v>
      </c>
      <c r="D25" s="13">
        <f t="shared" si="8"/>
        <v>0.20000000000000107</v>
      </c>
      <c r="E25" s="19">
        <f t="shared" si="9"/>
        <v>0</v>
      </c>
      <c r="F25" s="19">
        <f t="shared" si="10"/>
        <v>0</v>
      </c>
      <c r="G25" s="20">
        <f t="shared" si="11"/>
        <v>0</v>
      </c>
      <c r="H25" s="14">
        <f t="shared" si="12"/>
        <v>-0.030434782608694616</v>
      </c>
    </row>
    <row r="26" spans="1:8" ht="12.75" customHeight="1">
      <c r="A26" s="13">
        <f t="shared" si="2"/>
        <v>25</v>
      </c>
      <c r="B26" s="3">
        <f>udaje!B28-udaje!C28</f>
        <v>0.3999999999999986</v>
      </c>
      <c r="C26" s="13">
        <f t="shared" si="7"/>
        <v>0.1999999999999993</v>
      </c>
      <c r="D26" s="13">
        <f t="shared" si="8"/>
        <v>0.20000000000000107</v>
      </c>
      <c r="E26" s="19">
        <f t="shared" si="9"/>
        <v>0</v>
      </c>
      <c r="F26" s="19">
        <f t="shared" si="10"/>
        <v>0</v>
      </c>
      <c r="G26" s="20">
        <f t="shared" si="11"/>
        <v>0</v>
      </c>
      <c r="H26" s="14">
        <f t="shared" si="12"/>
        <v>-0.030434782608696392</v>
      </c>
    </row>
    <row r="27" spans="1:8" ht="12.75" customHeight="1">
      <c r="A27" s="13">
        <f t="shared" si="2"/>
        <v>26</v>
      </c>
      <c r="B27" s="3">
        <f>udaje!B29-udaje!C29</f>
        <v>0.1999999999999993</v>
      </c>
      <c r="C27" s="13">
        <f t="shared" si="7"/>
        <v>0.1999999999999993</v>
      </c>
      <c r="D27" s="13">
        <f t="shared" si="8"/>
        <v>0.20000000000000107</v>
      </c>
      <c r="E27" s="19">
        <f t="shared" si="9"/>
        <v>0</v>
      </c>
      <c r="F27" s="19">
        <f t="shared" si="10"/>
        <v>0</v>
      </c>
      <c r="G27" s="20">
        <f t="shared" si="11"/>
        <v>0</v>
      </c>
      <c r="H27" s="14">
        <f t="shared" si="12"/>
        <v>-0.030434782608696392</v>
      </c>
    </row>
    <row r="28" spans="1:8" ht="12.75" customHeight="1">
      <c r="A28" s="13">
        <f t="shared" si="2"/>
        <v>27</v>
      </c>
      <c r="B28" s="3">
        <f>udaje!B30-udaje!C30</f>
        <v>-0.09999999999999964</v>
      </c>
      <c r="C28" s="13">
        <f t="shared" si="7"/>
        <v>0.1999999999999993</v>
      </c>
      <c r="D28" s="13">
        <f t="shared" si="8"/>
        <v>0.29999999999999893</v>
      </c>
      <c r="E28" s="19">
        <f t="shared" si="9"/>
        <v>0</v>
      </c>
      <c r="F28" s="19">
        <f t="shared" si="10"/>
        <v>0</v>
      </c>
      <c r="G28" s="20">
        <f t="shared" si="11"/>
        <v>0</v>
      </c>
      <c r="H28" s="14">
        <f t="shared" si="12"/>
        <v>-0.030434782608696392</v>
      </c>
    </row>
    <row r="29" spans="1:8" ht="12.75" customHeight="1">
      <c r="A29" s="13">
        <f t="shared" si="2"/>
        <v>28</v>
      </c>
      <c r="B29" s="3">
        <f>udaje!B31-udaje!C31</f>
        <v>0.20000000000000107</v>
      </c>
      <c r="C29" s="13">
        <f t="shared" si="7"/>
        <v>0.1999999999999993</v>
      </c>
      <c r="D29" s="13">
        <f t="shared" si="8"/>
        <v>0.29999999999999893</v>
      </c>
      <c r="E29" s="19">
        <f t="shared" si="9"/>
        <v>0</v>
      </c>
      <c r="F29" s="19">
        <f t="shared" si="10"/>
        <v>0</v>
      </c>
      <c r="G29" s="20">
        <f t="shared" si="11"/>
        <v>0</v>
      </c>
      <c r="H29" s="14">
        <f t="shared" si="12"/>
        <v>-0.030434782608696392</v>
      </c>
    </row>
    <row r="30" spans="1:8" ht="12.75" customHeight="1">
      <c r="A30" s="13">
        <f t="shared" si="2"/>
        <v>29</v>
      </c>
      <c r="B30" s="3">
        <f>udaje!B32-udaje!C32</f>
        <v>0.7000000000000011</v>
      </c>
      <c r="C30" s="13">
        <f t="shared" si="7"/>
        <v>0.1999999999999993</v>
      </c>
      <c r="D30" s="13">
        <f t="shared" si="8"/>
        <v>0.29999999999999893</v>
      </c>
      <c r="E30" s="19">
        <f t="shared" si="9"/>
        <v>0</v>
      </c>
      <c r="F30" s="19">
        <f t="shared" si="10"/>
        <v>0</v>
      </c>
      <c r="G30" s="20">
        <f t="shared" si="11"/>
        <v>0</v>
      </c>
      <c r="H30" s="14">
        <f t="shared" si="12"/>
        <v>-0.030434782608696392</v>
      </c>
    </row>
    <row r="31" spans="1:8" ht="12.75" customHeight="1">
      <c r="A31" s="13">
        <f t="shared" si="2"/>
        <v>30</v>
      </c>
      <c r="B31" s="3">
        <f>udaje!B33-udaje!C33</f>
        <v>0.8000000000000007</v>
      </c>
      <c r="C31" s="13">
        <f t="shared" si="7"/>
        <v>0.1999999999999993</v>
      </c>
      <c r="D31" s="13">
        <f t="shared" si="8"/>
        <v>0.3000000000000007</v>
      </c>
      <c r="E31" s="19">
        <f t="shared" si="9"/>
        <v>0</v>
      </c>
      <c r="F31" s="19">
        <f t="shared" si="10"/>
        <v>0</v>
      </c>
      <c r="G31" s="20">
        <f t="shared" si="11"/>
        <v>0</v>
      </c>
      <c r="H31" s="14">
        <f t="shared" si="12"/>
        <v>-0.030434782608696392</v>
      </c>
    </row>
    <row r="32" spans="1:8" ht="12.75" customHeight="1">
      <c r="A32" s="13">
        <f t="shared" si="2"/>
        <v>31</v>
      </c>
      <c r="B32" s="3">
        <f>udaje!B34-udaje!C34</f>
        <v>0.1999999999999993</v>
      </c>
      <c r="C32" s="13">
        <f t="shared" si="7"/>
        <v>0.09999999999999964</v>
      </c>
      <c r="D32" s="13">
        <f t="shared" si="8"/>
        <v>0.3000000000000007</v>
      </c>
      <c r="E32" s="19">
        <f t="shared" si="9"/>
        <v>0</v>
      </c>
      <c r="F32" s="19">
        <f t="shared" si="10"/>
        <v>0</v>
      </c>
      <c r="G32" s="20">
        <f t="shared" si="11"/>
        <v>0</v>
      </c>
      <c r="H32" s="14">
        <f t="shared" si="12"/>
        <v>-0.13043478260869604</v>
      </c>
    </row>
    <row r="33" spans="1:8" ht="12.75" customHeight="1">
      <c r="A33" s="13">
        <f t="shared" si="2"/>
        <v>32</v>
      </c>
      <c r="B33" s="3">
        <f>udaje!B35-udaje!C35</f>
        <v>0.1999999999999993</v>
      </c>
      <c r="C33" s="13">
        <f t="shared" si="7"/>
        <v>0.09999999999999964</v>
      </c>
      <c r="D33" s="13">
        <f t="shared" si="8"/>
        <v>0.3000000000000007</v>
      </c>
      <c r="E33" s="19">
        <f t="shared" si="9"/>
        <v>0</v>
      </c>
      <c r="F33" s="19">
        <f t="shared" si="10"/>
        <v>0</v>
      </c>
      <c r="G33" s="20">
        <f t="shared" si="11"/>
        <v>0</v>
      </c>
      <c r="H33" s="14">
        <f t="shared" si="12"/>
        <v>-0.13043478260869604</v>
      </c>
    </row>
    <row r="34" spans="1:8" ht="12.75" customHeight="1">
      <c r="A34" s="13">
        <f t="shared" si="2"/>
        <v>33</v>
      </c>
      <c r="B34" s="3">
        <f>udaje!B22-udaje!C22</f>
        <v>0.20000000000000107</v>
      </c>
      <c r="C34" s="13">
        <f t="shared" si="0"/>
        <v>0.09999999999999964</v>
      </c>
      <c r="D34" s="13">
        <f t="shared" si="1"/>
        <v>0.3999999999999986</v>
      </c>
      <c r="E34" s="19">
        <f t="shared" si="3"/>
        <v>0</v>
      </c>
      <c r="F34" s="19">
        <f t="shared" si="4"/>
        <v>0</v>
      </c>
      <c r="G34" s="20">
        <f t="shared" si="5"/>
        <v>0</v>
      </c>
      <c r="H34" s="14">
        <f t="shared" si="6"/>
        <v>-0.13043478260869604</v>
      </c>
    </row>
    <row r="35" spans="1:8" ht="12.75" customHeight="1">
      <c r="A35" s="13">
        <f t="shared" si="2"/>
        <v>34</v>
      </c>
      <c r="B35" s="3">
        <f>udaje!B37-udaje!C37</f>
        <v>-0.40000000000000036</v>
      </c>
      <c r="C35" s="13">
        <f t="shared" si="0"/>
        <v>0</v>
      </c>
      <c r="D35" s="13">
        <f t="shared" si="1"/>
        <v>0.3999999999999986</v>
      </c>
      <c r="E35" s="19">
        <f t="shared" si="3"/>
        <v>0</v>
      </c>
      <c r="F35" s="19">
        <f t="shared" si="4"/>
        <v>0</v>
      </c>
      <c r="G35" s="20">
        <f t="shared" si="5"/>
        <v>0</v>
      </c>
      <c r="H35" s="14">
        <f t="shared" si="6"/>
        <v>-0.23043478260869568</v>
      </c>
    </row>
    <row r="36" spans="1:8" ht="12.75" customHeight="1">
      <c r="A36" s="13">
        <f t="shared" si="2"/>
        <v>35</v>
      </c>
      <c r="B36" s="3">
        <f>udaje!B38-udaje!C38</f>
        <v>-0.09999999999999964</v>
      </c>
      <c r="C36" s="13">
        <f t="shared" si="0"/>
        <v>0</v>
      </c>
      <c r="D36" s="13">
        <f t="shared" si="1"/>
        <v>0.40000000000000036</v>
      </c>
      <c r="E36" s="19">
        <f t="shared" si="3"/>
        <v>0</v>
      </c>
      <c r="F36" s="19">
        <f t="shared" si="4"/>
        <v>0</v>
      </c>
      <c r="G36" s="20">
        <f t="shared" si="5"/>
        <v>0</v>
      </c>
      <c r="H36" s="14">
        <f t="shared" si="6"/>
        <v>-0.23043478260869568</v>
      </c>
    </row>
    <row r="37" spans="1:8" ht="12.75" customHeight="1">
      <c r="A37" s="13">
        <f t="shared" si="2"/>
        <v>36</v>
      </c>
      <c r="B37" s="3">
        <f>udaje!B39-udaje!C39</f>
        <v>0.3000000000000007</v>
      </c>
      <c r="C37" s="13">
        <f t="shared" si="0"/>
        <v>-0.09999999999999787</v>
      </c>
      <c r="D37" s="13">
        <f t="shared" si="1"/>
        <v>0.40000000000000036</v>
      </c>
      <c r="E37" s="19">
        <f t="shared" si="3"/>
        <v>0</v>
      </c>
      <c r="F37" s="19">
        <f t="shared" si="4"/>
        <v>0</v>
      </c>
      <c r="G37" s="20">
        <f t="shared" si="5"/>
        <v>0</v>
      </c>
      <c r="H37" s="14">
        <f t="shared" si="6"/>
        <v>-0.3304347826086935</v>
      </c>
    </row>
    <row r="38" spans="1:8" ht="12.75" customHeight="1">
      <c r="A38" s="13">
        <f t="shared" si="2"/>
        <v>37</v>
      </c>
      <c r="B38" s="3">
        <f>udaje!B40-udaje!C40</f>
        <v>0.29999999999999893</v>
      </c>
      <c r="C38" s="13">
        <f t="shared" si="0"/>
        <v>-0.09999999999999964</v>
      </c>
      <c r="D38" s="13">
        <f t="shared" si="1"/>
        <v>0.40000000000000036</v>
      </c>
      <c r="E38" s="19">
        <f t="shared" si="3"/>
        <v>0</v>
      </c>
      <c r="F38" s="19">
        <f t="shared" si="4"/>
        <v>0</v>
      </c>
      <c r="G38" s="20">
        <f t="shared" si="5"/>
        <v>0</v>
      </c>
      <c r="H38" s="14">
        <f t="shared" si="6"/>
        <v>-0.3304347826086953</v>
      </c>
    </row>
    <row r="39" spans="1:8" ht="12.75" customHeight="1">
      <c r="A39" s="13">
        <f t="shared" si="2"/>
        <v>38</v>
      </c>
      <c r="B39" s="3">
        <f>udaje!B41-udaje!C41</f>
        <v>-0.20000000000000107</v>
      </c>
      <c r="C39" s="13">
        <f t="shared" si="0"/>
        <v>-0.09999999999999964</v>
      </c>
      <c r="D39" s="13">
        <f t="shared" si="1"/>
        <v>0.5</v>
      </c>
      <c r="E39" s="19">
        <f t="shared" si="3"/>
        <v>0</v>
      </c>
      <c r="F39" s="19">
        <f t="shared" si="4"/>
        <v>0</v>
      </c>
      <c r="G39" s="20">
        <f t="shared" si="5"/>
        <v>0</v>
      </c>
      <c r="H39" s="14">
        <f t="shared" si="6"/>
        <v>-0.3304347826086953</v>
      </c>
    </row>
    <row r="40" spans="1:8" ht="12.75" customHeight="1">
      <c r="A40" s="13">
        <f t="shared" si="2"/>
        <v>39</v>
      </c>
      <c r="B40" s="3">
        <f>udaje!B42-udaje!C42</f>
        <v>0.6000000000000014</v>
      </c>
      <c r="C40" s="13">
        <f t="shared" si="0"/>
        <v>-0.09999999999999964</v>
      </c>
      <c r="D40" s="13">
        <f t="shared" si="1"/>
        <v>0.5</v>
      </c>
      <c r="E40" s="19">
        <f t="shared" si="3"/>
        <v>0</v>
      </c>
      <c r="F40" s="19">
        <f t="shared" si="4"/>
        <v>0</v>
      </c>
      <c r="G40" s="20">
        <f t="shared" si="5"/>
        <v>0</v>
      </c>
      <c r="H40" s="14">
        <f t="shared" si="6"/>
        <v>-0.3304347826086953</v>
      </c>
    </row>
    <row r="41" spans="1:8" ht="12.75" customHeight="1">
      <c r="A41" s="13">
        <f t="shared" si="2"/>
        <v>40</v>
      </c>
      <c r="B41" s="3">
        <f>udaje!B43-udaje!C43</f>
        <v>0.9000000000000004</v>
      </c>
      <c r="C41" s="13">
        <f t="shared" si="0"/>
        <v>-0.09999999999999964</v>
      </c>
      <c r="D41" s="13">
        <f t="shared" si="1"/>
        <v>0.6000000000000014</v>
      </c>
      <c r="E41" s="19">
        <f t="shared" si="3"/>
        <v>0</v>
      </c>
      <c r="F41" s="19">
        <f t="shared" si="4"/>
        <v>0</v>
      </c>
      <c r="G41" s="20">
        <f t="shared" si="5"/>
        <v>0</v>
      </c>
      <c r="H41" s="14">
        <f t="shared" si="6"/>
        <v>-0.3304347826086953</v>
      </c>
    </row>
    <row r="42" spans="1:8" ht="12.75" customHeight="1">
      <c r="A42" s="13">
        <f t="shared" si="2"/>
        <v>41</v>
      </c>
      <c r="B42" s="3">
        <f>udaje!B44-udaje!C44</f>
        <v>0.1999999999999993</v>
      </c>
      <c r="C42" s="13">
        <f t="shared" si="0"/>
        <v>-0.09999999999999964</v>
      </c>
      <c r="D42" s="13">
        <f t="shared" si="1"/>
        <v>0.6999999999999993</v>
      </c>
      <c r="E42" s="19">
        <f t="shared" si="3"/>
        <v>0</v>
      </c>
      <c r="F42" s="19">
        <f t="shared" si="4"/>
        <v>0</v>
      </c>
      <c r="G42" s="20">
        <f t="shared" si="5"/>
        <v>0</v>
      </c>
      <c r="H42" s="14">
        <f t="shared" si="6"/>
        <v>-0.3304347826086953</v>
      </c>
    </row>
    <row r="43" spans="1:8" ht="12.75" customHeight="1">
      <c r="A43" s="13">
        <f t="shared" si="2"/>
        <v>42</v>
      </c>
      <c r="B43" s="3">
        <f>udaje!B45-udaje!C45</f>
        <v>0.1999999999999993</v>
      </c>
      <c r="C43" s="13">
        <f t="shared" si="0"/>
        <v>-0.09999999999999964</v>
      </c>
      <c r="D43" s="13">
        <f t="shared" si="1"/>
        <v>0.7000000000000011</v>
      </c>
      <c r="E43" s="19">
        <f t="shared" si="3"/>
        <v>0</v>
      </c>
      <c r="F43" s="19">
        <f t="shared" si="4"/>
        <v>0</v>
      </c>
      <c r="G43" s="20">
        <f t="shared" si="5"/>
        <v>0</v>
      </c>
      <c r="H43" s="14">
        <f t="shared" si="6"/>
        <v>-0.3304347826086953</v>
      </c>
    </row>
    <row r="44" spans="1:8" ht="12.75" customHeight="1">
      <c r="A44" s="13">
        <f t="shared" si="2"/>
        <v>43</v>
      </c>
      <c r="B44" s="3">
        <f>udaje!B46-udaje!C46</f>
        <v>-0.09999999999999787</v>
      </c>
      <c r="C44" s="13">
        <f t="shared" si="0"/>
        <v>-0.20000000000000107</v>
      </c>
      <c r="D44" s="13">
        <f t="shared" si="1"/>
        <v>0.7000000000000011</v>
      </c>
      <c r="E44" s="19">
        <f t="shared" si="3"/>
        <v>0</v>
      </c>
      <c r="F44" s="19">
        <f t="shared" si="4"/>
        <v>0</v>
      </c>
      <c r="G44" s="20">
        <f t="shared" si="5"/>
        <v>0</v>
      </c>
      <c r="H44" s="14">
        <f t="shared" si="6"/>
        <v>-0.4304347826086967</v>
      </c>
    </row>
    <row r="45" spans="1:8" ht="12.75" customHeight="1">
      <c r="A45" s="13">
        <f t="shared" si="2"/>
        <v>44</v>
      </c>
      <c r="B45" s="3">
        <f>udaje!B47-udaje!C47</f>
        <v>0.8000000000000007</v>
      </c>
      <c r="C45" s="13">
        <f t="shared" si="0"/>
        <v>-0.20000000000000107</v>
      </c>
      <c r="D45" s="13">
        <f t="shared" si="1"/>
        <v>0.8000000000000007</v>
      </c>
      <c r="E45" s="19">
        <f t="shared" si="3"/>
        <v>0</v>
      </c>
      <c r="F45" s="19">
        <f t="shared" si="4"/>
        <v>0</v>
      </c>
      <c r="G45" s="20">
        <f t="shared" si="5"/>
        <v>0</v>
      </c>
      <c r="H45" s="14">
        <f t="shared" si="6"/>
        <v>-0.4304347826086967</v>
      </c>
    </row>
    <row r="46" spans="1:8" ht="12.75" customHeight="1">
      <c r="A46" s="13">
        <f t="shared" si="2"/>
        <v>45</v>
      </c>
      <c r="B46" s="3">
        <f>udaje!B48-udaje!C48</f>
        <v>0.6999999999999993</v>
      </c>
      <c r="C46" s="13">
        <f t="shared" si="0"/>
        <v>-0.20000000000000107</v>
      </c>
      <c r="D46" s="13">
        <f t="shared" si="1"/>
        <v>0.8000000000000007</v>
      </c>
      <c r="E46" s="19">
        <f t="shared" si="3"/>
        <v>0</v>
      </c>
      <c r="F46" s="19">
        <f t="shared" si="4"/>
        <v>0</v>
      </c>
      <c r="G46" s="20">
        <f t="shared" si="5"/>
        <v>0</v>
      </c>
      <c r="H46" s="14">
        <f t="shared" si="6"/>
        <v>-0.4304347826086967</v>
      </c>
    </row>
    <row r="47" spans="1:8" ht="12.75" customHeight="1">
      <c r="A47" s="13">
        <f t="shared" si="2"/>
        <v>46</v>
      </c>
      <c r="B47" s="3">
        <f>udaje!B49-udaje!C49</f>
        <v>0.3000000000000007</v>
      </c>
      <c r="C47" s="13">
        <f t="shared" si="0"/>
        <v>-0.40000000000000036</v>
      </c>
      <c r="D47" s="13">
        <f t="shared" si="1"/>
        <v>0.9000000000000004</v>
      </c>
      <c r="E47" s="19">
        <f t="shared" si="3"/>
        <v>0</v>
      </c>
      <c r="F47" s="19">
        <f t="shared" si="4"/>
        <v>0</v>
      </c>
      <c r="G47" s="20">
        <f t="shared" si="5"/>
        <v>0</v>
      </c>
      <c r="H47" s="14">
        <f t="shared" si="6"/>
        <v>-0.630434782608696</v>
      </c>
    </row>
  </sheetData>
  <sheetProtection/>
  <mergeCells count="1">
    <mergeCell ref="C1:D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3" sqref="A3"/>
    </sheetView>
  </sheetViews>
  <sheetFormatPr defaultColWidth="9.00390625" defaultRowHeight="12.75"/>
  <sheetData>
    <row r="1" spans="1:5" ht="12.75">
      <c r="A1" s="32" t="s">
        <v>18</v>
      </c>
      <c r="B1" s="34" t="s">
        <v>19</v>
      </c>
      <c r="C1" s="35"/>
      <c r="D1" s="34" t="s">
        <v>20</v>
      </c>
      <c r="E1" s="35"/>
    </row>
    <row r="2" spans="1:5" ht="12.75">
      <c r="A2" s="33"/>
      <c r="B2" s="22">
        <v>0.005</v>
      </c>
      <c r="C2" s="22">
        <v>0.025</v>
      </c>
      <c r="D2" s="22">
        <v>0.975</v>
      </c>
      <c r="E2" s="22">
        <v>0.995</v>
      </c>
    </row>
    <row r="3" spans="1:5" ht="12.75">
      <c r="A3" s="23">
        <v>30</v>
      </c>
      <c r="B3" s="22">
        <v>-4.19</v>
      </c>
      <c r="C3" s="24">
        <v>-2.91</v>
      </c>
      <c r="D3" s="24">
        <v>0.83</v>
      </c>
      <c r="E3" s="22">
        <v>0.941</v>
      </c>
    </row>
    <row r="4" spans="1:5" ht="12.75">
      <c r="A4" s="23">
        <v>32</v>
      </c>
      <c r="B4" s="22">
        <v>-4.16</v>
      </c>
      <c r="C4" s="24">
        <v>-2.88</v>
      </c>
      <c r="D4" s="24">
        <v>0.862</v>
      </c>
      <c r="E4" s="22">
        <v>0.983</v>
      </c>
    </row>
    <row r="5" spans="1:5" ht="12.75">
      <c r="A5" s="23">
        <v>34</v>
      </c>
      <c r="B5" s="22">
        <v>-4.12</v>
      </c>
      <c r="C5" s="24">
        <v>-2.86</v>
      </c>
      <c r="D5" s="24">
        <v>0.891</v>
      </c>
      <c r="E5" s="22">
        <v>1.02</v>
      </c>
    </row>
    <row r="6" spans="1:5" ht="12.75">
      <c r="A6" s="23">
        <v>36</v>
      </c>
      <c r="B6" s="22">
        <v>-4.09</v>
      </c>
      <c r="C6" s="24">
        <v>-2.85</v>
      </c>
      <c r="D6" s="24">
        <v>0.917</v>
      </c>
      <c r="E6" s="22">
        <v>1.05</v>
      </c>
    </row>
    <row r="7" spans="1:5" ht="12.75">
      <c r="A7" s="23">
        <v>38</v>
      </c>
      <c r="B7" s="22">
        <v>-4.06</v>
      </c>
      <c r="C7" s="24">
        <v>-2.83</v>
      </c>
      <c r="D7" s="24">
        <v>0.941</v>
      </c>
      <c r="E7" s="22">
        <v>1.08</v>
      </c>
    </row>
    <row r="8" spans="1:5" ht="12.75">
      <c r="A8" s="23">
        <v>40</v>
      </c>
      <c r="B8" s="22">
        <v>-4.03</v>
      </c>
      <c r="C8" s="24">
        <v>-2.81</v>
      </c>
      <c r="D8" s="24">
        <v>0.964</v>
      </c>
      <c r="E8" s="22">
        <v>1.11</v>
      </c>
    </row>
    <row r="9" spans="1:5" ht="12.75">
      <c r="A9" s="23">
        <v>50</v>
      </c>
      <c r="B9" s="22">
        <v>-3.91</v>
      </c>
      <c r="C9" s="24">
        <v>-2.74</v>
      </c>
      <c r="D9" s="24">
        <v>1.06</v>
      </c>
      <c r="E9" s="22">
        <v>1.24</v>
      </c>
    </row>
    <row r="10" spans="1:5" ht="12.75">
      <c r="A10" s="23">
        <v>60</v>
      </c>
      <c r="B10" s="22">
        <v>-3.81</v>
      </c>
      <c r="C10" s="24">
        <v>-2.68</v>
      </c>
      <c r="D10" s="24">
        <v>1.13</v>
      </c>
      <c r="E10" s="22">
        <v>1.34</v>
      </c>
    </row>
    <row r="11" spans="1:5" ht="12.75">
      <c r="A11" s="23">
        <v>90</v>
      </c>
      <c r="B11" s="22">
        <v>-3.61</v>
      </c>
      <c r="C11" s="24">
        <v>-2.57</v>
      </c>
      <c r="D11" s="24">
        <v>1.28</v>
      </c>
      <c r="E11" s="22">
        <v>1.54</v>
      </c>
    </row>
    <row r="12" spans="1:5" ht="12.75">
      <c r="A12" s="23">
        <v>100</v>
      </c>
      <c r="B12" s="22">
        <v>-3.57</v>
      </c>
      <c r="C12" s="24">
        <v>-2.54</v>
      </c>
      <c r="D12" s="24">
        <v>1.31</v>
      </c>
      <c r="E12" s="22">
        <v>1.59</v>
      </c>
    </row>
  </sheetData>
  <sheetProtection/>
  <mergeCells count="3">
    <mergeCell ref="A1:A2"/>
    <mergeCell ref="B1:C1"/>
    <mergeCell ref="D1:E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Ucitel</cp:lastModifiedBy>
  <dcterms:created xsi:type="dcterms:W3CDTF">2007-09-10T13:38:43Z</dcterms:created>
  <dcterms:modified xsi:type="dcterms:W3CDTF">2012-03-20T12:37:13Z</dcterms:modified>
  <cp:category/>
  <cp:version/>
  <cp:contentType/>
  <cp:contentStatus/>
</cp:coreProperties>
</file>